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/>
  <mc:AlternateContent xmlns:mc="http://schemas.openxmlformats.org/markup-compatibility/2006">
    <mc:Choice Requires="x15">
      <x15ac:absPath xmlns:x15ac="http://schemas.microsoft.com/office/spreadsheetml/2010/11/ac" url="C:\Users\Amministratore\Desktop\BE-ON\ISTITUTO COMPRENSIVO DI TAVAGNACCO - 6582307\"/>
    </mc:Choice>
  </mc:AlternateContent>
  <xr:revisionPtr revIDLastSave="0" documentId="13_ncr:1_{876E103D-4023-4EA7-8C58-5490EA446172}" xr6:coauthVersionLast="47" xr6:coauthVersionMax="47" xr10:uidLastSave="{00000000-0000-0000-0000-000000000000}"/>
  <bookViews>
    <workbookView xWindow="-23148" yWindow="-108" windowWidth="23256" windowHeight="12576" xr2:uid="{00000000-000D-0000-FFFF-FFFF00000000}"/>
  </bookViews>
  <sheets>
    <sheet name="Allegato 4" sheetId="1" r:id="rId1"/>
    <sheet name="Dettaglio Allegato 4" sheetId="2" r:id="rId2"/>
    <sheet name="Dettaglio DEI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6" i="2" l="1"/>
  <c r="K46" i="2"/>
  <c r="L46" i="2"/>
  <c r="M46" i="2"/>
  <c r="D132" i="3"/>
  <c r="D131" i="3"/>
  <c r="H6" i="3"/>
  <c r="I6" i="3"/>
  <c r="H7" i="3"/>
  <c r="I7" i="3"/>
  <c r="H8" i="3"/>
  <c r="I8" i="3"/>
  <c r="H9" i="3"/>
  <c r="I9" i="3"/>
  <c r="H10" i="3"/>
  <c r="I10" i="3"/>
  <c r="H11" i="3"/>
  <c r="I11" i="3"/>
  <c r="H12" i="3"/>
  <c r="I12" i="3"/>
  <c r="J12" i="3"/>
  <c r="H13" i="3"/>
  <c r="I13" i="3"/>
  <c r="H14" i="3"/>
  <c r="J14" i="3" s="1"/>
  <c r="I14" i="3"/>
  <c r="H15" i="3"/>
  <c r="I15" i="3"/>
  <c r="H16" i="3"/>
  <c r="I16" i="3"/>
  <c r="H17" i="3"/>
  <c r="I17" i="3"/>
  <c r="H18" i="3"/>
  <c r="I18" i="3"/>
  <c r="H19" i="3"/>
  <c r="I19" i="3"/>
  <c r="H20" i="3"/>
  <c r="I20" i="3"/>
  <c r="H21" i="3"/>
  <c r="J21" i="3" s="1"/>
  <c r="I21" i="3"/>
  <c r="H22" i="3"/>
  <c r="I22" i="3"/>
  <c r="J22" i="3"/>
  <c r="H23" i="3"/>
  <c r="I23" i="3"/>
  <c r="H24" i="3"/>
  <c r="I24" i="3"/>
  <c r="H25" i="3"/>
  <c r="I25" i="3"/>
  <c r="J25" i="3" s="1"/>
  <c r="H26" i="3"/>
  <c r="I26" i="3"/>
  <c r="H27" i="3"/>
  <c r="I27" i="3"/>
  <c r="H28" i="3"/>
  <c r="I28" i="3"/>
  <c r="H29" i="3"/>
  <c r="I29" i="3"/>
  <c r="J29" i="3" s="1"/>
  <c r="H30" i="3"/>
  <c r="J30" i="3" s="1"/>
  <c r="I30" i="3"/>
  <c r="H31" i="3"/>
  <c r="I31" i="3"/>
  <c r="H32" i="3"/>
  <c r="I32" i="3"/>
  <c r="H33" i="3"/>
  <c r="I33" i="3"/>
  <c r="H34" i="3"/>
  <c r="I34" i="3"/>
  <c r="H35" i="3"/>
  <c r="I35" i="3"/>
  <c r="H36" i="3"/>
  <c r="I36" i="3"/>
  <c r="J36" i="3"/>
  <c r="H37" i="3"/>
  <c r="J37" i="3" s="1"/>
  <c r="I37" i="3"/>
  <c r="H38" i="3"/>
  <c r="J38" i="3" s="1"/>
  <c r="I38" i="3"/>
  <c r="H39" i="3"/>
  <c r="I39" i="3"/>
  <c r="H40" i="3"/>
  <c r="I40" i="3"/>
  <c r="H41" i="3"/>
  <c r="I41" i="3"/>
  <c r="J41" i="3" s="1"/>
  <c r="H42" i="3"/>
  <c r="I42" i="3"/>
  <c r="H43" i="3"/>
  <c r="I43" i="3"/>
  <c r="H44" i="3"/>
  <c r="I44" i="3"/>
  <c r="H45" i="3"/>
  <c r="I45" i="3"/>
  <c r="J45" i="3"/>
  <c r="H46" i="3"/>
  <c r="I46" i="3"/>
  <c r="H47" i="3"/>
  <c r="I47" i="3"/>
  <c r="H48" i="3"/>
  <c r="I48" i="3"/>
  <c r="H49" i="3"/>
  <c r="I49" i="3"/>
  <c r="J49" i="3" s="1"/>
  <c r="H50" i="3"/>
  <c r="I50" i="3"/>
  <c r="H51" i="3"/>
  <c r="I51" i="3"/>
  <c r="H52" i="3"/>
  <c r="I52" i="3"/>
  <c r="J52" i="3"/>
  <c r="H53" i="3"/>
  <c r="J53" i="3" s="1"/>
  <c r="I53" i="3"/>
  <c r="H54" i="3"/>
  <c r="I54" i="3"/>
  <c r="H55" i="3"/>
  <c r="I55" i="3"/>
  <c r="H56" i="3"/>
  <c r="I56" i="3"/>
  <c r="H58" i="3"/>
  <c r="I58" i="3"/>
  <c r="H59" i="3"/>
  <c r="I59" i="3"/>
  <c r="H60" i="3"/>
  <c r="J60" i="3" s="1"/>
  <c r="I60" i="3"/>
  <c r="H61" i="3"/>
  <c r="I61" i="3"/>
  <c r="H62" i="3"/>
  <c r="I62" i="3"/>
  <c r="J62" i="3"/>
  <c r="H63" i="3"/>
  <c r="I63" i="3"/>
  <c r="H64" i="3"/>
  <c r="I64" i="3"/>
  <c r="H66" i="3"/>
  <c r="J66" i="3" s="1"/>
  <c r="I66" i="3"/>
  <c r="H67" i="3"/>
  <c r="I67" i="3"/>
  <c r="H69" i="3"/>
  <c r="J69" i="3" s="1"/>
  <c r="I69" i="3"/>
  <c r="H70" i="3"/>
  <c r="I70" i="3"/>
  <c r="J70" i="3" s="1"/>
  <c r="H71" i="3"/>
  <c r="I71" i="3"/>
  <c r="H72" i="3"/>
  <c r="I72" i="3"/>
  <c r="H73" i="3"/>
  <c r="I73" i="3"/>
  <c r="H75" i="3"/>
  <c r="I75" i="3"/>
  <c r="H76" i="3"/>
  <c r="J76" i="3" s="1"/>
  <c r="I76" i="3"/>
  <c r="H77" i="3"/>
  <c r="I77" i="3"/>
  <c r="J77" i="3"/>
  <c r="H78" i="3"/>
  <c r="I78" i="3"/>
  <c r="J78" i="3"/>
  <c r="H79" i="3"/>
  <c r="J79" i="3" s="1"/>
  <c r="I79" i="3"/>
  <c r="H80" i="3"/>
  <c r="I80" i="3"/>
  <c r="H81" i="3"/>
  <c r="I81" i="3"/>
  <c r="H83" i="3"/>
  <c r="I83" i="3"/>
  <c r="H84" i="3"/>
  <c r="J84" i="3" s="1"/>
  <c r="I84" i="3"/>
  <c r="H85" i="3"/>
  <c r="I85" i="3"/>
  <c r="J85" i="3" s="1"/>
  <c r="H86" i="3"/>
  <c r="J86" i="3" s="1"/>
  <c r="I86" i="3"/>
  <c r="H87" i="3"/>
  <c r="I87" i="3"/>
  <c r="H88" i="3"/>
  <c r="I88" i="3"/>
  <c r="H89" i="3"/>
  <c r="I89" i="3"/>
  <c r="J89" i="3" s="1"/>
  <c r="H91" i="3"/>
  <c r="I91" i="3"/>
  <c r="H92" i="3"/>
  <c r="I92" i="3"/>
  <c r="H93" i="3"/>
  <c r="I93" i="3"/>
  <c r="J93" i="3"/>
  <c r="H94" i="3"/>
  <c r="J94" i="3" s="1"/>
  <c r="I94" i="3"/>
  <c r="H95" i="3"/>
  <c r="I95" i="3"/>
  <c r="H96" i="3"/>
  <c r="I96" i="3"/>
  <c r="H97" i="3"/>
  <c r="I97" i="3"/>
  <c r="J97" i="3" s="1"/>
  <c r="H98" i="3"/>
  <c r="J98" i="3" s="1"/>
  <c r="I98" i="3"/>
  <c r="H99" i="3"/>
  <c r="I99" i="3"/>
  <c r="H100" i="3"/>
  <c r="J100" i="3" s="1"/>
  <c r="I100" i="3"/>
  <c r="H101" i="3"/>
  <c r="I101" i="3"/>
  <c r="J101" i="3" s="1"/>
  <c r="H102" i="3"/>
  <c r="I102" i="3"/>
  <c r="H103" i="3"/>
  <c r="I103" i="3"/>
  <c r="H105" i="3"/>
  <c r="J105" i="3" s="1"/>
  <c r="I105" i="3"/>
  <c r="H106" i="3"/>
  <c r="J106" i="3" s="1"/>
  <c r="I106" i="3"/>
  <c r="H107" i="3"/>
  <c r="I107" i="3"/>
  <c r="H108" i="3"/>
  <c r="J108" i="3" s="1"/>
  <c r="I108" i="3"/>
  <c r="H109" i="3"/>
  <c r="I109" i="3"/>
  <c r="J109" i="3" s="1"/>
  <c r="H110" i="3"/>
  <c r="I110" i="3"/>
  <c r="J110" i="3"/>
  <c r="H111" i="3"/>
  <c r="J111" i="3" s="1"/>
  <c r="I111" i="3"/>
  <c r="H113" i="3"/>
  <c r="I113" i="3"/>
  <c r="J113" i="3"/>
  <c r="H114" i="3"/>
  <c r="I114" i="3"/>
  <c r="H115" i="3"/>
  <c r="I115" i="3"/>
  <c r="H116" i="3"/>
  <c r="I116" i="3"/>
  <c r="J116" i="3"/>
  <c r="H117" i="3"/>
  <c r="J117" i="3" s="1"/>
  <c r="I117" i="3"/>
  <c r="H118" i="3"/>
  <c r="J118" i="3" s="1"/>
  <c r="I118" i="3"/>
  <c r="H119" i="3"/>
  <c r="I119" i="3"/>
  <c r="H120" i="3"/>
  <c r="J120" i="3" s="1"/>
  <c r="I120" i="3"/>
  <c r="I5" i="3"/>
  <c r="H5" i="3"/>
  <c r="J5" i="3" s="1"/>
  <c r="J119" i="3" l="1"/>
  <c r="J72" i="3"/>
  <c r="J54" i="3"/>
  <c r="J43" i="3"/>
  <c r="J50" i="3"/>
  <c r="J46" i="3"/>
  <c r="J17" i="3"/>
  <c r="J24" i="3"/>
  <c r="J64" i="3"/>
  <c r="J20" i="3"/>
  <c r="J16" i="3"/>
  <c r="J115" i="3"/>
  <c r="J92" i="3"/>
  <c r="J87" i="3"/>
  <c r="J61" i="3"/>
  <c r="J28" i="3"/>
  <c r="J114" i="3"/>
  <c r="J107" i="3"/>
  <c r="J73" i="3"/>
  <c r="J48" i="3"/>
  <c r="J51" i="3"/>
  <c r="J47" i="3"/>
  <c r="J91" i="3"/>
  <c r="J83" i="3"/>
  <c r="J81" i="3"/>
  <c r="J75" i="3"/>
  <c r="J88" i="3"/>
  <c r="J80" i="3"/>
  <c r="J71" i="3"/>
  <c r="J58" i="3"/>
  <c r="J55" i="3"/>
  <c r="J56" i="3"/>
  <c r="J63" i="3"/>
  <c r="J67" i="3"/>
  <c r="J59" i="3"/>
  <c r="J42" i="3"/>
  <c r="J34" i="3"/>
  <c r="J10" i="3"/>
  <c r="J6" i="3"/>
  <c r="J40" i="3"/>
  <c r="J33" i="3"/>
  <c r="J27" i="3"/>
  <c r="J23" i="3"/>
  <c r="J13" i="3"/>
  <c r="J9" i="3"/>
  <c r="J39" i="3"/>
  <c r="J26" i="3"/>
  <c r="J32" i="3"/>
  <c r="J19" i="3"/>
  <c r="J8" i="3"/>
  <c r="J35" i="3"/>
  <c r="J31" i="3"/>
  <c r="J11" i="3"/>
  <c r="J44" i="3"/>
  <c r="J102" i="3"/>
  <c r="J103" i="3"/>
  <c r="J99" i="3"/>
  <c r="J96" i="3"/>
  <c r="J95" i="3"/>
  <c r="J7" i="3"/>
  <c r="J18" i="3"/>
  <c r="D133" i="3"/>
  <c r="J15" i="3"/>
  <c r="I2" i="3"/>
  <c r="I3" i="3" s="1"/>
  <c r="H2" i="3"/>
  <c r="H3" i="3" s="1"/>
  <c r="I3" i="2" s="1"/>
  <c r="J2" i="3" l="1"/>
  <c r="J3" i="3" s="1"/>
  <c r="D125" i="3" s="1"/>
  <c r="D2" i="1"/>
  <c r="I2" i="2"/>
  <c r="I46" i="2" s="1"/>
  <c r="I47" i="2" s="1"/>
  <c r="D124" i="3" s="1"/>
  <c r="D126" i="3"/>
  <c r="D3" i="1"/>
  <c r="D46" i="1" l="1"/>
  <c r="D129" i="3"/>
  <c r="D128" i="3"/>
</calcChain>
</file>

<file path=xl/sharedStrings.xml><?xml version="1.0" encoding="utf-8"?>
<sst xmlns="http://schemas.openxmlformats.org/spreadsheetml/2006/main" count="693" uniqueCount="372">
  <si>
    <t>Codice Articolo Convenzione</t>
  </si>
  <si>
    <t>Quantità</t>
  </si>
  <si>
    <t>Durata</t>
  </si>
  <si>
    <t>Prezzo Totale</t>
  </si>
  <si>
    <t>Note</t>
  </si>
  <si>
    <t>R7L2-DEIMAT</t>
  </si>
  <si>
    <t>R7L2-DEISER</t>
  </si>
  <si>
    <t>tot</t>
  </si>
  <si>
    <t>Famiglia</t>
  </si>
  <si>
    <t>Descrizione Articolo Convenzione</t>
  </si>
  <si>
    <t>Produttore</t>
  </si>
  <si>
    <t>Unità di misura</t>
  </si>
  <si>
    <t>Prezzo senza IVA</t>
  </si>
  <si>
    <t>UT Totale</t>
  </si>
  <si>
    <t>Canone Anno 1 Totale</t>
  </si>
  <si>
    <t>Canone Anno 2 Totale</t>
  </si>
  <si>
    <t>Canone Anno 3 Totale</t>
  </si>
  <si>
    <t>Canone Anno 4 Totale</t>
  </si>
  <si>
    <t>Codice Articolo Produttore</t>
  </si>
  <si>
    <t>Listino DEI</t>
  </si>
  <si>
    <t>Lavori di realizzazione di opere civili accessorie alla fornitura - Materiali</t>
  </si>
  <si>
    <t>RTI - Vodafone-Converge</t>
  </si>
  <si>
    <t>NR</t>
  </si>
  <si>
    <t>Lavori di realizzazione di opere civili accessorie alla fornitura - Servizi</t>
  </si>
  <si>
    <t>m</t>
  </si>
  <si>
    <t>TOTALE</t>
  </si>
  <si>
    <t>Totale MO</t>
  </si>
  <si>
    <t>Totale MAT</t>
  </si>
  <si>
    <t>Totale MDO+MAT</t>
  </si>
  <si>
    <t>Totale attività valorizzate a Listino DEI</t>
  </si>
  <si>
    <t>Totale attività valorizzate a Listino DEI scontato 62,59% (PA)</t>
  </si>
  <si>
    <t>Codice DEI</t>
  </si>
  <si>
    <t>Attività valorizzate a Listino DEI</t>
  </si>
  <si>
    <t>Prezzo Unitario MDO + MAT</t>
  </si>
  <si>
    <t>% MDO</t>
  </si>
  <si>
    <t>% MAT</t>
  </si>
  <si>
    <t>UdM</t>
  </si>
  <si>
    <t>Q.tà</t>
  </si>
  <si>
    <t>Subtotale MO</t>
  </si>
  <si>
    <t>Subtotale MAT</t>
  </si>
  <si>
    <t>Subtotale MDO+MAT</t>
  </si>
  <si>
    <t>F02.5.08.158</t>
  </si>
  <si>
    <t>Tubo isolante rigido in materiale plastico autoestinguente, a basse emissioni tossiche in caso di incendio, halogen-free in accordo alla norma EN 50267-2-2, conforme CEI EN 50086 serie pesante class. 4422: installato a vista in impianti con grado di protezione IP 65, fissato su supporti (ogni 40-50 cm), accessori di collegamento e fissaggio inclusi, del Ø nominale di:</t>
  </si>
  <si>
    <t>F02.5.08.158.a</t>
  </si>
  <si>
    <t>16 mm</t>
  </si>
  <si>
    <t>F02.5.08.158.b</t>
  </si>
  <si>
    <t>20 mm</t>
  </si>
  <si>
    <t>F02.5.08.158.c</t>
  </si>
  <si>
    <t>25 mm</t>
  </si>
  <si>
    <t>F02.5.08.158.d</t>
  </si>
  <si>
    <t>32 mm</t>
  </si>
  <si>
    <t>F02.5.08.158.e</t>
  </si>
  <si>
    <t>40 mm</t>
  </si>
  <si>
    <t>F02.5.08.158.f</t>
  </si>
  <si>
    <t>50 mm</t>
  </si>
  <si>
    <t>F02.5.08.160</t>
  </si>
  <si>
    <t>Guaina spiralata in pvc per impieghi in ambienti ordinari, installata a vista in impianti con grado di protezione IP 40, fissata su supporti (almeno ogni 30 cm), accessori di collegamento e fissaggi inclusi, del Ø nominale di:</t>
  </si>
  <si>
    <t>F02.5.08.160.c</t>
  </si>
  <si>
    <t>F02.5.08.160.d</t>
  </si>
  <si>
    <t>F02.5.08.160.e</t>
  </si>
  <si>
    <t>F02.5.08.160.f</t>
  </si>
  <si>
    <t>F02.5.08.160.g</t>
  </si>
  <si>
    <t>F02.5.08.160.h</t>
  </si>
  <si>
    <t>F02.5.06.134</t>
  </si>
  <si>
    <t>Minicanale in materiale termoplastico senza alogeni per la distribuzione di cavi e porta apparecchi, completo di coperchio, in opera: senza parete divisoria:</t>
  </si>
  <si>
    <t>F02.5.06.134.a</t>
  </si>
  <si>
    <t>22 x 10 mm</t>
  </si>
  <si>
    <t>F02.5.06.134.b</t>
  </si>
  <si>
    <t>30 x 16 mm</t>
  </si>
  <si>
    <t>F02.5.06.134.c</t>
  </si>
  <si>
    <t>50 x 20 mm</t>
  </si>
  <si>
    <t>F02.5.06.135</t>
  </si>
  <si>
    <t>50 x 20 mm con parete divisoria</t>
  </si>
  <si>
    <t>F01.05.09.105</t>
  </si>
  <si>
    <t xml:space="preserve"> Accessori per canaline e minicanali:</t>
  </si>
  <si>
    <t>F01.5.09.105.a</t>
  </si>
  <si>
    <t>scatola portapparecchi, 3/4 moduli, per canalina battiscopa, altezza 90 mm</t>
  </si>
  <si>
    <t>F01.5.09.105.b</t>
  </si>
  <si>
    <t>scatola portapparecchi, 3/4 moduli, per canalina battiscopa, altezza 100 mm</t>
  </si>
  <si>
    <t>F01.5.09.105.c</t>
  </si>
  <si>
    <t>scatola portapparecchi per canalina a cornice</t>
  </si>
  <si>
    <t>F01.5.09.105.e</t>
  </si>
  <si>
    <t>scatola portapparecchi per minicanale in pvc</t>
  </si>
  <si>
    <t>F02.5.06.136</t>
  </si>
  <si>
    <t>Curva piana per minicanale in materiale termoplastico senza alogeni, completa di coperchio:</t>
  </si>
  <si>
    <t>F02.5.06.136.a</t>
  </si>
  <si>
    <t>F02.5.06.136.b</t>
  </si>
  <si>
    <t>F02.5.06.136.c</t>
  </si>
  <si>
    <t>F02.5.06.137</t>
  </si>
  <si>
    <t>Angolo interno per minicanale in materiale termoplastico senza alogeni, completo di coperchio, (base x altezza):</t>
  </si>
  <si>
    <t>F02.5.06.137.a</t>
  </si>
  <si>
    <t>F02.5.06.137.b</t>
  </si>
  <si>
    <t>F02.5.06.137.c</t>
  </si>
  <si>
    <t>F02.5.06.138</t>
  </si>
  <si>
    <t>Angolo esterno per minicanale in materiale termoplastico senza alogeni, completo di coperchio, (base x altezza):</t>
  </si>
  <si>
    <t>F02.5.06.138.a</t>
  </si>
  <si>
    <t>F02.5.06.138.b</t>
  </si>
  <si>
    <t>F02.5.06.138.c</t>
  </si>
  <si>
    <t>F02.5.06.130</t>
  </si>
  <si>
    <t>Canale portacavi in materiale termoplastico senza alogeni per la distribuzione, divisibile in scomparti, completo di coperchio, adatto anche per esterni, resistente alle intemperie, in opera esclusi eventuali staffaggi:</t>
  </si>
  <si>
    <t>F02.5.06.130.a</t>
  </si>
  <si>
    <t>60 x 40 mm</t>
  </si>
  <si>
    <t>F02.5.06.130.b</t>
  </si>
  <si>
    <t>90 x 40 mm</t>
  </si>
  <si>
    <t>F02.5.06.130.c</t>
  </si>
  <si>
    <t>110 x 60 mm</t>
  </si>
  <si>
    <t>F02.5.06.130.d</t>
  </si>
  <si>
    <t>150 x 60 mm</t>
  </si>
  <si>
    <t>F02.5.05.098.m</t>
  </si>
  <si>
    <t>CANALI PORTACAVI IN PVC [025098] Canale portacavi in pvc rigido, divisibile in scomparti, completo di coperchio, installato a parete o soffitto inclusi raccordi e terminali: [025098m] 200 x 80 mm</t>
  </si>
  <si>
    <t>F02.5.06.131</t>
  </si>
  <si>
    <t>Curva piana per canale in materiale termoplastico senza alogeni, completa di coperchio:</t>
  </si>
  <si>
    <t>F02.5.06.131.a</t>
  </si>
  <si>
    <t>F02.5.06.131.b</t>
  </si>
  <si>
    <t>F02.5.06.131.c</t>
  </si>
  <si>
    <t>F02.5.06.131.d</t>
  </si>
  <si>
    <t>F02.5.06.132</t>
  </si>
  <si>
    <t>Angolo interno per canale in materiale termoplastico senza alogeni, completo di coperchio (base x altezza):</t>
  </si>
  <si>
    <t>F02.5.06.132.a</t>
  </si>
  <si>
    <t>F02.5.06.132.b</t>
  </si>
  <si>
    <t>F02.5.06.132.c</t>
  </si>
  <si>
    <t>F02.5.06.132.d</t>
  </si>
  <si>
    <t>F02.5.06.133</t>
  </si>
  <si>
    <t>Angolo esterno per canale in materiale termoplastico senza alogeni, completo di coperchio, (base x altezza):</t>
  </si>
  <si>
    <t>F02.5.06.133.a</t>
  </si>
  <si>
    <t>F02.5.06.133.b</t>
  </si>
  <si>
    <t>F02.5.06.133.c</t>
  </si>
  <si>
    <t>F02.5.06.133.d</t>
  </si>
  <si>
    <t>F01.5.03</t>
  </si>
  <si>
    <t>da parete completa di passacavi, serie componibile</t>
  </si>
  <si>
    <t>F01.5.03.015.m</t>
  </si>
  <si>
    <t>1 o 2 posti</t>
  </si>
  <si>
    <t>F01.5.03.015.n</t>
  </si>
  <si>
    <t>3 posti</t>
  </si>
  <si>
    <t>F02.5.10</t>
  </si>
  <si>
    <t xml:space="preserve"> Cassetta di derivazione da parete, in materiale plastico autoestinguente, inclusi accessori per giunzione cavi, coperchio e viti di fissaggio, pareti lisce, dimensioni in mm:</t>
  </si>
  <si>
    <t>F02.5.10.171a</t>
  </si>
  <si>
    <t>100 x 100 x 50</t>
  </si>
  <si>
    <t>F02.5.10.171c</t>
  </si>
  <si>
    <t>150 x 110 x 70</t>
  </si>
  <si>
    <t>F02.5.07</t>
  </si>
  <si>
    <t>Torretta porta apparecchi a pavimento, in resina con resistenza all'urto pari a 6 Joule, predisposta per l'installazione di supporto a 3 posti per dispositivi civili componibili</t>
  </si>
  <si>
    <t>F02.5.07.147</t>
  </si>
  <si>
    <t xml:space="preserve">Torretta porta apparecchi           </t>
  </si>
  <si>
    <t>F02.5.07.145a</t>
  </si>
  <si>
    <t>Scatole di derivazione in pvc 155 x 155, per installazione sotto pavimento</t>
  </si>
  <si>
    <t>F09.5.08.144</t>
  </si>
  <si>
    <t>Accessori per armadio standard 19", base 600 mm, profondità 600 mm:</t>
  </si>
  <si>
    <t>F09.5.08.144a</t>
  </si>
  <si>
    <t>zoccolo per installazione a pavimento</t>
  </si>
  <si>
    <t>F09.5.08.144.k</t>
  </si>
  <si>
    <t>pannello con 5 prese di corrente universali 16 A bipasso ed un interruttore magnetotermico portata 16 A, potere di interruzione 3 kA</t>
  </si>
  <si>
    <t>F02.5.04.070</t>
  </si>
  <si>
    <t>Canale in acciaio zincato con processo Sendzimir, conforme UNI EN 10346, lunghezza del singolo elemento 3 m, a fondo cieco o forato coperchio escluso, compresi accessori di fissaggio:</t>
  </si>
  <si>
    <t>F02.5.04.070.a</t>
  </si>
  <si>
    <t>sezione 75 x 75 mm, spessore 8/10</t>
  </si>
  <si>
    <t>F02.5.04.070.b</t>
  </si>
  <si>
    <t>sezione 100 x 75 mm, spessore 8/10</t>
  </si>
  <si>
    <t>F02.5.04.070.c</t>
  </si>
  <si>
    <t>sezione 150 x 75 mm, spessore 10/10</t>
  </si>
  <si>
    <t>F02.5.04.070.d</t>
  </si>
  <si>
    <t>sezione 200 x 75 mm, spessore 10/10</t>
  </si>
  <si>
    <t>F02.5.04.070.e</t>
  </si>
  <si>
    <t>sezione 300 x 75 mm, spessore 12/10</t>
  </si>
  <si>
    <t>F02.5.04.070.f</t>
  </si>
  <si>
    <t>sezione 400 x 75 mm, spessore 12/10</t>
  </si>
  <si>
    <t>F02.5.04.070.g</t>
  </si>
  <si>
    <t>sezione 500 x 75 mm, spessore 12/10</t>
  </si>
  <si>
    <t>F02.5.04.073</t>
  </si>
  <si>
    <t>Accessori per canali, in lamiera zincata a caldo con processo Sendzimir, conforme UNI EN 10346, spessore del rivestimento protettivo non inferiore a 14 micron, compresi accessori di fissaggio: deviazione piana a 45° o 90°:</t>
  </si>
  <si>
    <t>F02.5.04.073.a</t>
  </si>
  <si>
    <t>sezione 75 x 75 mm, spessore 9/10</t>
  </si>
  <si>
    <t>F02.5.04.073,b</t>
  </si>
  <si>
    <t>sezione 100 x 75 mm, spessore 9/10</t>
  </si>
  <si>
    <t>F02.5.04.073.c</t>
  </si>
  <si>
    <t>sezione 150 x 75 mm, spessore 9/10</t>
  </si>
  <si>
    <t>F02.5.04.073.d</t>
  </si>
  <si>
    <t>sezione 200 x 75 mm, spessore 9/10</t>
  </si>
  <si>
    <t>F02.5.04.073.e</t>
  </si>
  <si>
    <t>sezione 300 x 75 mm, spessore 9/10</t>
  </si>
  <si>
    <t>F02.5.04.073.f</t>
  </si>
  <si>
    <t>sezione 400 x 75 mm, spessore 10/10</t>
  </si>
  <si>
    <t>F02.5.04.073.g</t>
  </si>
  <si>
    <t>sezione 500 x 75 mm, spessore 10/10</t>
  </si>
  <si>
    <t>F02.5.04.077</t>
  </si>
  <si>
    <t>Passerella rettilinea a traversini, in acciaio zincato con processo Sendzimir, conforme UNI EN 10346, altezza 100 mm con passo del traversino 200 mm, compresi accessori di fissaggio:</t>
  </si>
  <si>
    <t>F02.5.04.077.a</t>
  </si>
  <si>
    <t>larghezza 200 mm, spessore 12/10</t>
  </si>
  <si>
    <t>F02.5.04.077.b</t>
  </si>
  <si>
    <t>larghezza 300 mm, spessore 12/10</t>
  </si>
  <si>
    <t>F02.5.04.077.c</t>
  </si>
  <si>
    <t>larghezza 400 mm, spessore 12/10</t>
  </si>
  <si>
    <t>Interruttore automatico magnetotermico, serie modulare, tensione nominale 230/400 V c.a.:  bipolare 32 A</t>
  </si>
  <si>
    <t>F01.3.02.028.d</t>
  </si>
  <si>
    <t>Quadro da parete per 12 moduli disposti su una fila in resina</t>
  </si>
  <si>
    <t>F01.3.07.119.h</t>
  </si>
  <si>
    <t>Interruttore automatico magnetotermico, serie modulare, tensione nominale 230/400 V c.a.: bipolare 16A</t>
  </si>
  <si>
    <t>F01.3.07.120.a</t>
  </si>
  <si>
    <t>Modulo automatico differenziale da associare agli interruttori magnetotermici della serie modulare, tensione nominale 230/400 V c.a sensibilità 0,03 A, tipo “AC bipolare, per magnetotermici con portata fino a 32 A</t>
  </si>
  <si>
    <t>F01.5.01.003.f</t>
  </si>
  <si>
    <t>Presa 2 x 10 A+T, interbloccata con interruttore magnetotermico differenziale (Id = 10 mA) nella stessa custodia</t>
  </si>
  <si>
    <t>F02.3.01.053.c</t>
  </si>
  <si>
    <t>Cavo flessibile conforme CEI 20-13 e designazione secondo CEI UNEL 35011, isolato con gomma etilenpropilenica ad alto modulo con sottoguaina in pvc, tensione nominale 0,6-1 kV, non propagante l'incendio conforme CEI 20-22 II: FG70R 3 x 2,5</t>
  </si>
  <si>
    <t>F01.3.01.001.g</t>
  </si>
  <si>
    <t>Cavo flessibile conforme CEI 20-13 a bassissima emissione di fumi e gas tossici conforme CEI 20-38, isolato con gomma etilenpropilenica ad alto modulo con guaina di speciale mescola termoplastica, non propagante l'incendio conforme CEI 20-22 II FG7OM1 16 mmq (x 3 corde x 10 Q.E.)</t>
  </si>
  <si>
    <t>F00.1.01.002.b</t>
  </si>
  <si>
    <t>Edile specializzato: prezzo comprensivo di spese generali ed utili d'impresa pari al 28,70%..... per esecuzione fori in muratura (laterizio forato), rimozione e ripristino controsoffittature, lavori accessori vari, etc..</t>
  </si>
  <si>
    <t>F00.1.01.002.c</t>
  </si>
  <si>
    <t>Edile qualificato: prezzo comprensivo di spese generali ed utili d'impresa pari al 28,70%..... per esecuzione fori in muratura (laterizio forato), rimozione e ripristino controsoffittature, lavori accessori vari, etc..</t>
  </si>
  <si>
    <t>F00.1.01.035.b</t>
  </si>
  <si>
    <t>Operatore tecnico: prezzo comprensivo di spese generali ed utili d'impresa pari al 28,70%.</t>
  </si>
  <si>
    <t>FN0.4.01.140</t>
  </si>
  <si>
    <t>Piattaforma aerea a compasso: altezza 10 m:</t>
  </si>
  <si>
    <t>FN0.4.01.140.a</t>
  </si>
  <si>
    <t>a caldo</t>
  </si>
  <si>
    <t>a freddo con operatore</t>
  </si>
  <si>
    <t>a freddo senza operatore</t>
  </si>
  <si>
    <t>FN0.4.01.145</t>
  </si>
  <si>
    <t>Piattaforma telescopica su autocarro: altezza 18 m:</t>
  </si>
  <si>
    <t>F19.5.05.030</t>
  </si>
  <si>
    <t>Trabattello mobile prefabbricato in tubolare di lega per l'esecuzione di opere interne, completo di piani di lavoro, botole e scatole di accesso ai piani, protezioni e quanto altro previsto dalle norme vigenti, compresi gli oneri di noleggio, montaggio, smontaggio e ritiro a fine lavoro</t>
  </si>
  <si>
    <t>F19.5.05.030.a</t>
  </si>
  <si>
    <t>per altezze fino a 3,6 m</t>
  </si>
  <si>
    <t>F19.5.05.030.b</t>
  </si>
  <si>
    <t>per altezze da 3,6 m fino a 5,4 m</t>
  </si>
  <si>
    <t>F19.5.05.030.c</t>
  </si>
  <si>
    <t>per altezze da 5,4 m fino a 12 m</t>
  </si>
  <si>
    <t>A195060</t>
  </si>
  <si>
    <t>Parete divisoria in lastre di cartongesso dello spessore di 12 5 mm fissate mediante viti autoperforanti ad 12,5 una struttura costituita da profilati in lamiera di acciaio zincato da 0,6 mm con montanti ad interasse di 600 mm e guide al pavimento e soffitto fissate alle strutture, compresa la formazione degli spigoli vivi, retinati o sporgenti, la stuccatura dei giunti e la sigillatura all'incontro con il soffitto con nastro vinilico monoadesivo e la formazione di eventuali vani porta e vani finestra, con i contorni dotati di profilati metallici per il fissaggio
dei serramenti:</t>
  </si>
  <si>
    <t>A195060a</t>
  </si>
  <si>
    <t>con una lastra di cartongesso su entrambi i lati della parete</t>
  </si>
  <si>
    <t>M01001b</t>
  </si>
  <si>
    <t>EDILE IV LIVELLO: prezzo comprensivo di spese generali ed utili d'impresa pari al 28,70%</t>
  </si>
  <si>
    <t>A233004</t>
  </si>
  <si>
    <t>Idropittura BIANCA per interni con proprietà anallergiche, a finitura opaca, altamente resistente al lavaggio, esente da solventi e sostanze organiche volatili da applicare a pennello, a rullo o a spruzzo su tutti i tipi di intonaco, in confezioni da 10 l:</t>
  </si>
  <si>
    <t>A205A001</t>
  </si>
  <si>
    <t>Porte interne rivestite in laminato plastico, ad uno o due battenti tamburati, battente cieco con intelaiatura legno, o in profili di alluminio, tamburato rivestito sulle facce con laminato plastico spessore 8/10, telaio profili di alluminio spessore mm 45, verniciato a fuoco o laccato RAL idem quello laminato, maestro in altezza cm 10, con battuta da mm 10, complete di cerniere di alluminio o pvc a vista od a scomparsa,  serratura a due mandate, maniglia in alluminio anodizzato da campionare; compreso la fornitura e posa in
opera del falso telaio in legno da premurare, le mostre coprifilo in alluminio, lunghezza quella di progetto,
larghezza cm 5, spessore mm 25; compreso l'uso dei materiali di consumo per il fissaggio e montaggio, la distribuzione dei manufatti al posto di posa, l'assistenza muraria alla posa in opera, l'esecuzione di idonea pulizia a posa ultimata, il carico ed il trasporto dei materiali alle pubbliche discariche, il corrispettivo alle stesse; ogni altro onere e modalità di esecuzione per dare la fornitura e posa in opera eseguita a regola d'arte</t>
  </si>
  <si>
    <t>n</t>
  </si>
  <si>
    <t>ora</t>
  </si>
  <si>
    <t>gg</t>
  </si>
  <si>
    <t>TOTALE  DEI</t>
  </si>
  <si>
    <t>TOTALE SERVIZI</t>
  </si>
  <si>
    <t>% DEI</t>
  </si>
  <si>
    <t>% Servizi</t>
  </si>
  <si>
    <t>installazione</t>
  </si>
  <si>
    <t>configurazione</t>
  </si>
  <si>
    <t>manutenzione</t>
  </si>
  <si>
    <t>R7L2-2RJ456U</t>
  </si>
  <si>
    <t>R7L2-2RJ456U-I</t>
  </si>
  <si>
    <t>R7L2-UTPCAT601</t>
  </si>
  <si>
    <t>R7L2-UTPCAT603</t>
  </si>
  <si>
    <t>R7L2-C6AUCCA</t>
  </si>
  <si>
    <t>R7L2-C6AUCCA-I</t>
  </si>
  <si>
    <t>R7L2-PP24P6U</t>
  </si>
  <si>
    <t>R7L2-PP24P6U-I</t>
  </si>
  <si>
    <t>R7L2-F9030</t>
  </si>
  <si>
    <t>R7L2-PP24OMLC</t>
  </si>
  <si>
    <t>R7L2-PP24OMLC-I</t>
  </si>
  <si>
    <t>R7L2-HOTLCOM4</t>
  </si>
  <si>
    <t>R7L2-HOTLCOM4-I</t>
  </si>
  <si>
    <t>R7L2-OM408B2</t>
  </si>
  <si>
    <t>R7L2-OM408B2-I</t>
  </si>
  <si>
    <t>R7L2-OM4LCLC02</t>
  </si>
  <si>
    <t>R7L2-HPET2</t>
  </si>
  <si>
    <t>*</t>
  </si>
  <si>
    <t>R7L2-HPET2-C</t>
  </si>
  <si>
    <t>R7L2-HPET2-M</t>
  </si>
  <si>
    <t>R7L2-HPET3</t>
  </si>
  <si>
    <t>R7L2-HPET3-C</t>
  </si>
  <si>
    <t>R7L2-HPET3-M</t>
  </si>
  <si>
    <t>R7L2-HPE10GS</t>
  </si>
  <si>
    <t>R7L2-HPE10GS-C</t>
  </si>
  <si>
    <t>R7L2-HPE10GS-M</t>
  </si>
  <si>
    <t>R7L2-HPET3S</t>
  </si>
  <si>
    <t>R7L2-HPET3S-C</t>
  </si>
  <si>
    <t>R7L2-HPET3S-M</t>
  </si>
  <si>
    <t>R7L2-T1RCK12</t>
  </si>
  <si>
    <t>R7L2-T3RCK33</t>
  </si>
  <si>
    <t>R7L2-T5RCK47</t>
  </si>
  <si>
    <t>R7L2-F9324</t>
  </si>
  <si>
    <t>R7L2-F9062</t>
  </si>
  <si>
    <t>R7L2-F9100</t>
  </si>
  <si>
    <t>R7L2-UPS10K</t>
  </si>
  <si>
    <t>R7L2-UPS10K-M</t>
  </si>
  <si>
    <t>R7L2-UPS3K</t>
  </si>
  <si>
    <t>R7L2-UPS3K-M</t>
  </si>
  <si>
    <t>R7L2-UPS2K</t>
  </si>
  <si>
    <t>R7L2-UPS2K-M</t>
  </si>
  <si>
    <t>R7L2-ADDFORN</t>
  </si>
  <si>
    <t>Cablaggio strutturato</t>
  </si>
  <si>
    <t>Fornitura Prese e scatole - Piastrine per l’installazione su scatole UNI503 complete di modulo con 2 RJ45 di cat. 6 UTP, cornice per UNI503 e cestello, e relative scatole</t>
  </si>
  <si>
    <t>LEVITON</t>
  </si>
  <si>
    <t>Pezzo</t>
  </si>
  <si>
    <t>BR-KIT-2xRJ45 C6U</t>
  </si>
  <si>
    <t>Installazione Piastrine per l’installazione su scatole UNI503 complete di modulo con 2 RJ45 di cat. 6 UTP, cornice per UNI503 e cestello, e relative scatole</t>
  </si>
  <si>
    <t>Fornitura in opera Patch cord rame - U/UTP Cat. 6 lunghezza 1 metro</t>
  </si>
  <si>
    <t>C6CPCU010-444BB</t>
  </si>
  <si>
    <t>Fornitura in opera Patch cord rame - U/UTP Cat. 6 lunghezza 3 metro</t>
  </si>
  <si>
    <t>C6CPCU030-444BB</t>
  </si>
  <si>
    <t>Fornitura Cavo UTP cat.6A, 100Ohm classe Cca</t>
  </si>
  <si>
    <t>AC6U-Cca-500GN</t>
  </si>
  <si>
    <t>Installazione Cavo UTP cat.6A, 100Ohm classe Cca</t>
  </si>
  <si>
    <t>Fornitura Patch Panel e accessori in rame - Patch panel altezza 1 U non schermato, di tipo precaricato, equipaggiato con 24 porte RJ45 di cat. 6, per cavi UTP cat. 6</t>
  </si>
  <si>
    <t>BUND PAN-24P C6 UTP</t>
  </si>
  <si>
    <t>Installazione Patch panel altezza 1 U non schermato, di tipo precaricato, equipaggiato con 24 porte RJ45 di cat. 6, per cavi UTP cat. 6</t>
  </si>
  <si>
    <t>Fornitura in opera Guida patch orizzontale altezza 1U</t>
  </si>
  <si>
    <t>TECNOSTEEL</t>
  </si>
  <si>
    <t>F9030</t>
  </si>
  <si>
    <t xml:space="preserve">Fornitura Patch Panel e accessori in fibra - Patch panel ottico OM3 e OM4 precaricato con 24 LC duplex, standard 19" altezza 1 RU </t>
  </si>
  <si>
    <t>FPCC1SXMM48LC2</t>
  </si>
  <si>
    <t xml:space="preserve">Installazione Patch panel ottico OM3 e OM4 precaricato con 24 LC duplex, standard 19" altezza 1 RU </t>
  </si>
  <si>
    <t>Fornitura Patch Panel e accessori in fibra - Pigtail in fibra ottica, LC, 50/125 μm, OM4, 1 metro</t>
  </si>
  <si>
    <t>HOTLCOM4001</t>
  </si>
  <si>
    <t>Installazione Pigtail in fibra ottica, LC, 50/125 μm, OM4, 1 metro</t>
  </si>
  <si>
    <t>Fornitura cavo multimodale 50/125 micron OM4, 8 fibre classe B2ca</t>
  </si>
  <si>
    <t>GFOM4CDT08LU-B2ca</t>
  </si>
  <si>
    <t>Installazione cavo multimodale 50/125 micron OM4, 8 fibre classe B2ca</t>
  </si>
  <si>
    <t>Fornitura in opera Bretella in fibra ottica - multimodale OM4 LC-LC lunghezza 2 metro</t>
  </si>
  <si>
    <t>HOPLCOM4020LC273</t>
  </si>
  <si>
    <t>Switch</t>
  </si>
  <si>
    <t>Fornitura in opera Switch di tipo 2 HPE</t>
  </si>
  <si>
    <t>HPE</t>
  </si>
  <si>
    <t>JL261AC</t>
  </si>
  <si>
    <t>Servizi opzionali</t>
  </si>
  <si>
    <t>Configurazione Switch di tipo 2</t>
  </si>
  <si>
    <t>Manutenzione mensile MP anno 1 Switch di tipo 2</t>
  </si>
  <si>
    <t>Pezzo/mese</t>
  </si>
  <si>
    <t>Fornitura in opera Switch di tipo 3 HPE</t>
  </si>
  <si>
    <t>JL321AC</t>
  </si>
  <si>
    <t>Configurazione Switch di tipo 3</t>
  </si>
  <si>
    <t>Manutenzione mensile MP anno 1 Switch di tipo 3</t>
  </si>
  <si>
    <t>Fornitura in opera Porta aggiuntiva HPE 10GBase-SR per switch di tipo da 1 a 6</t>
  </si>
  <si>
    <t>J9150D</t>
  </si>
  <si>
    <t>Configurazione Porta aggiuntiva 10GBase-SR per switch di tipo da 1 a 6</t>
  </si>
  <si>
    <t>Manutenzione mensile MP anno 1 Porta aggiuntiva 10GBase-SR per switch di tipo da 1 a 6</t>
  </si>
  <si>
    <t>Fornitura in opera Scheda aggiuntiva HPE per switch tipo 3</t>
  </si>
  <si>
    <t>JL085A</t>
  </si>
  <si>
    <t>Configurazione Scheda aggiuntiva per switch tipo 3</t>
  </si>
  <si>
    <t>Manutenzione mensile MP anno 1 Scheda aggiuntiva per switch tipo 3</t>
  </si>
  <si>
    <t>Fornitura in opera Armadio rack di tipo 1 da 12U, profondo 600mm, di larghezza 600mm</t>
  </si>
  <si>
    <t xml:space="preserve">F6012CONSIP </t>
  </si>
  <si>
    <t>Fornitura in opera Armadio rack di tipo 3 da 33U, profondo 800mm, di larghezza 800mm</t>
  </si>
  <si>
    <t>F8833CONSIP</t>
  </si>
  <si>
    <t>Fornitura in opera Armadio rack di tipo 5 da 47U, profondo 1200mm, di larghezza 800mm</t>
  </si>
  <si>
    <t>F8247CONSIP</t>
  </si>
  <si>
    <t>Fornitura in opera Armadi a rack - tetto con spazzole per ingresso cavi</t>
  </si>
  <si>
    <t>F9324</t>
  </si>
  <si>
    <t>Fornitura in opera Gruppo di ventilazione a tetto</t>
  </si>
  <si>
    <t>F9062</t>
  </si>
  <si>
    <t>Fornitura in opera Ripiano fisso</t>
  </si>
  <si>
    <t>F9100</t>
  </si>
  <si>
    <t>Gruppi di continuità</t>
  </si>
  <si>
    <t xml:space="preserve">Fornitura in opera Ups Tipo convertibile tower/rack con capacità di circa 10000VA </t>
  </si>
  <si>
    <t>POWERME</t>
  </si>
  <si>
    <t>CL7GPMM10K</t>
  </si>
  <si>
    <t xml:space="preserve">Manutenzione mensile MP anno 1 Ups Tipo convertibile tower/rack con capacità di circa 10000VA </t>
  </si>
  <si>
    <t xml:space="preserve">Fornitura in opera Ups Tipo convertibile tower/rack con capacità di circa 3000VA </t>
  </si>
  <si>
    <t>CL7RP30K</t>
  </si>
  <si>
    <t xml:space="preserve">Manutenzione mensile MP anno 1 Ups Tipo convertibile tower/rack con capacità di circa 3000VA </t>
  </si>
  <si>
    <t xml:space="preserve">Fornitura in opera Ups Tipo convertibile tower/rack con capacità di circa 2000VA </t>
  </si>
  <si>
    <t>CL7RP20K</t>
  </si>
  <si>
    <t xml:space="preserve">Manutenzione mensile MP anno 1 Ups Tipo convertibile tower/rack con capacità di circa 2000VA </t>
  </si>
  <si>
    <t>Servizi</t>
  </si>
  <si>
    <t>Addestramento sulla fornitura</t>
  </si>
  <si>
    <t>Ora</t>
  </si>
  <si>
    <t>R7L2-CERT200PDL</t>
  </si>
  <si>
    <t>Certificazione del cablaggio - Certificazione per 101 ≤ PDL ≤ 200</t>
  </si>
  <si>
    <t>Servizio</t>
  </si>
  <si>
    <t>6582307</t>
  </si>
  <si>
    <t>Istituto Comprensivo di Tavagnacco</t>
  </si>
  <si>
    <t>Consielte</t>
  </si>
  <si>
    <t>RL7-2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</si>
</sst>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"/>
    <numFmt numFmtId="165" formatCode="_-&quot;€ &quot;* #,##0.00_-;&quot;-€ &quot;* #,##0.00_-;_-&quot;€ &quot;* \-??_-;_-@_-"/>
    <numFmt numFmtId="166" formatCode="_-[$€-410]\ * #,##0.00_-;\-[$€-410]\ * #,##0.00_-;_-[$€-410]\ * \-??_-;_-@_-"/>
  </numFmts>
  <fonts count="11">
    <font>
      <sz val="11"/>
      <color theme="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6"/>
      <name val="Times New Roman"/>
      <family val="1"/>
    </font>
    <font>
      <sz val="11"/>
      <color indexed="8"/>
      <name val="Calibri"/>
      <family val="2"/>
    </font>
    <font>
      <b/>
      <sz val="16"/>
      <name val="Times New Roman"/>
      <family val="1"/>
    </font>
    <font>
      <sz val="16"/>
      <color theme="1"/>
      <name val="Times New Roman"/>
      <family val="1"/>
    </font>
    <font>
      <b/>
      <sz val="16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99CCFF"/>
        <bgColor rgb="FF99CCFF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7">
    <xf numFmtId="0" fontId="0" fillId="0" borderId="0"/>
    <xf numFmtId="0" fontId="1" fillId="2" borderId="1">
      <alignment horizontal="center" vertical="center" wrapText="1"/>
    </xf>
    <xf numFmtId="0" fontId="2" fillId="0" borderId="1"/>
    <xf numFmtId="9" fontId="3" fillId="0" borderId="0" applyFont="0" applyFill="0" applyBorder="0" applyAlignment="0" applyProtection="0"/>
    <xf numFmtId="0" fontId="5" fillId="0" borderId="0"/>
    <xf numFmtId="165" fontId="7" fillId="0" borderId="0" applyFill="0" applyBorder="0" applyAlignment="0" applyProtection="0"/>
    <xf numFmtId="9" fontId="7" fillId="0" borderId="0" applyFill="0" applyBorder="0" applyAlignment="0" applyProtection="0"/>
  </cellStyleXfs>
  <cellXfs count="44">
    <xf numFmtId="0" fontId="0" fillId="0" borderId="0" xfId="0"/>
    <xf numFmtId="0" fontId="1" fillId="0" borderId="0" xfId="0" applyFont="1"/>
    <xf numFmtId="164" fontId="0" fillId="0" borderId="0" xfId="0" applyNumberFormat="1"/>
    <xf numFmtId="0" fontId="6" fillId="3" borderId="2" xfId="4" applyFont="1" applyFill="1" applyBorder="1" applyAlignment="1">
      <alignment horizontal="center" vertical="center" wrapText="1"/>
    </xf>
    <xf numFmtId="0" fontId="6" fillId="0" borderId="2" xfId="5" quotePrefix="1" applyNumberFormat="1" applyFont="1" applyFill="1" applyBorder="1" applyAlignment="1" applyProtection="1">
      <alignment horizontal="left" vertical="center" wrapText="1"/>
      <protection hidden="1"/>
    </xf>
    <xf numFmtId="166" fontId="6" fillId="0" borderId="2" xfId="5" applyNumberFormat="1" applyFont="1" applyFill="1" applyBorder="1" applyAlignment="1" applyProtection="1">
      <alignment horizontal="center" vertical="center" wrapText="1"/>
      <protection hidden="1"/>
    </xf>
    <xf numFmtId="9" fontId="6" fillId="0" borderId="2" xfId="6" applyFont="1" applyFill="1" applyBorder="1" applyAlignment="1" applyProtection="1">
      <alignment horizontal="center" vertical="center" wrapText="1"/>
      <protection hidden="1"/>
    </xf>
    <xf numFmtId="0" fontId="2" fillId="0" borderId="2" xfId="2" applyBorder="1"/>
    <xf numFmtId="0" fontId="6" fillId="0" borderId="2" xfId="4" applyFont="1" applyBorder="1" applyAlignment="1">
      <alignment horizontal="center" vertical="center" wrapText="1"/>
    </xf>
    <xf numFmtId="0" fontId="0" fillId="0" borderId="2" xfId="0" applyBorder="1"/>
    <xf numFmtId="4" fontId="0" fillId="0" borderId="2" xfId="0" applyNumberFormat="1" applyBorder="1"/>
    <xf numFmtId="0" fontId="4" fillId="0" borderId="2" xfId="0" applyFont="1" applyBorder="1"/>
    <xf numFmtId="0" fontId="1" fillId="0" borderId="2" xfId="0" applyFont="1" applyBorder="1"/>
    <xf numFmtId="0" fontId="0" fillId="0" borderId="0" xfId="0" applyBorder="1"/>
    <xf numFmtId="164" fontId="0" fillId="0" borderId="0" xfId="0" applyNumberFormat="1" applyBorder="1"/>
    <xf numFmtId="0" fontId="1" fillId="0" borderId="0" xfId="0" applyFont="1" applyBorder="1"/>
    <xf numFmtId="0" fontId="0" fillId="0" borderId="0" xfId="0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0" fillId="0" borderId="7" xfId="0" applyBorder="1"/>
    <xf numFmtId="0" fontId="0" fillId="0" borderId="8" xfId="0" applyBorder="1"/>
    <xf numFmtId="4" fontId="4" fillId="0" borderId="2" xfId="0" applyNumberFormat="1" applyFont="1" applyBorder="1" applyAlignment="1">
      <alignment horizontal="center"/>
    </xf>
    <xf numFmtId="0" fontId="0" fillId="0" borderId="2" xfId="0" applyFont="1" applyBorder="1"/>
    <xf numFmtId="4" fontId="0" fillId="0" borderId="2" xfId="0" applyNumberFormat="1" applyFont="1" applyBorder="1"/>
    <xf numFmtId="0" fontId="8" fillId="2" borderId="1" xfId="1" applyFont="1" applyAlignment="1">
      <alignment horizontal="center" vertical="center" wrapText="1"/>
    </xf>
    <xf numFmtId="4" fontId="8" fillId="0" borderId="1" xfId="0" applyNumberFormat="1" applyFont="1" applyBorder="1"/>
    <xf numFmtId="0" fontId="8" fillId="2" borderId="3" xfId="1" applyFont="1" applyBorder="1" applyAlignment="1">
      <alignment horizontal="center" vertical="center" wrapText="1"/>
    </xf>
    <xf numFmtId="4" fontId="8" fillId="0" borderId="10" xfId="0" applyNumberFormat="1" applyFont="1" applyBorder="1"/>
    <xf numFmtId="0" fontId="8" fillId="2" borderId="11" xfId="1" applyFont="1" applyBorder="1" applyAlignment="1">
      <alignment horizontal="center" vertical="center" wrapText="1"/>
    </xf>
    <xf numFmtId="0" fontId="9" fillId="0" borderId="2" xfId="0" applyFont="1" applyBorder="1"/>
    <xf numFmtId="4" fontId="6" fillId="0" borderId="2" xfId="2" applyNumberFormat="1" applyFont="1" applyBorder="1"/>
    <xf numFmtId="0" fontId="6" fillId="0" borderId="2" xfId="2" applyFont="1" applyBorder="1"/>
    <xf numFmtId="0" fontId="9" fillId="0" borderId="0" xfId="0" applyFont="1"/>
    <xf numFmtId="0" fontId="9" fillId="4" borderId="2" xfId="0" applyFont="1" applyFill="1" applyBorder="1"/>
    <xf numFmtId="4" fontId="10" fillId="0" borderId="2" xfId="0" applyNumberFormat="1" applyFont="1" applyBorder="1"/>
    <xf numFmtId="0" fontId="10" fillId="0" borderId="2" xfId="0" applyFont="1" applyBorder="1"/>
    <xf numFmtId="10" fontId="10" fillId="0" borderId="2" xfId="3" applyNumberFormat="1" applyFont="1" applyBorder="1"/>
    <xf numFmtId="0" fontId="9" fillId="0" borderId="0" xfId="0" applyFont="1"/>
    <xf numFmtId="0" fontId="8" fillId="0" borderId="1" xfId="2" applyFont="1"/>
    <xf numFmtId="0" fontId="6" fillId="0" borderId="1" xfId="2" applyFont="1"/>
    <xf numFmtId="0" fontId="6" fillId="0" borderId="9" xfId="2" applyFont="1" applyBorder="1"/>
    <xf numFmtId="0" fontId="9" fillId="0" borderId="2" xfId="0" applyFont="1" applyBorder="1"/>
    <xf numFmtId="10" fontId="8" fillId="0" borderId="2" xfId="0" applyNumberFormat="1" applyFont="1" applyBorder="1"/>
  </cellXfs>
  <cellStyles count="7">
    <cellStyle name="dei-normale" xfId="2" xr:uid="{00000000-0005-0000-0000-000002000000}"/>
    <cellStyle name="dei-titoli" xfId="1" xr:uid="{00000000-0005-0000-0000-000001000000}"/>
    <cellStyle name="Normale" xfId="0" builtinId="0"/>
    <cellStyle name="Normale 11" xfId="4" xr:uid="{9DFACE68-FDB6-44CF-AF49-D700A95753B5}"/>
    <cellStyle name="Percentuale" xfId="3" builtinId="5"/>
    <cellStyle name="Percentuale 2" xfId="6" xr:uid="{B952FF95-AA15-4B77-A4D4-B1C2D9FD76AA}"/>
    <cellStyle name="Valuta 2" xfId="5" xr:uid="{7E2D707F-87DB-4187-B977-C367EEA68F85}"/>
  </cellStyles>
  <dxfs count="19"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4" formatCode="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4" formatCode="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4" formatCode="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4" formatCode="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4" formatCode="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4" formatCode="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4" formatCode="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7666FB0-DE16-44DC-9889-D27E49CDF799}" name="Tabella2" displayName="Tabella2" ref="A1:O45" totalsRowShown="0" headerRowDxfId="18" headerRowBorderDxfId="17" tableBorderDxfId="16" totalsRowBorderDxfId="15">
  <autoFilter ref="A1:O45" xr:uid="{F7666FB0-DE16-44DC-9889-D27E49CDF799}"/>
  <tableColumns count="15">
    <tableColumn id="1" xr3:uid="{CB9DCDFE-B855-4F22-B2D5-B6D7806260AB}" name="Famiglia" dataDxfId="14"/>
    <tableColumn id="2" xr3:uid="{AE541D08-34DF-4237-9697-3F1666917B60}" name="Codice Articolo Convenzione" dataDxfId="13"/>
    <tableColumn id="3" xr3:uid="{8CAC1D09-5AA8-4DCA-A705-7772361FFF93}" name="Descrizione Articolo Convenzione" dataDxfId="12"/>
    <tableColumn id="4" xr3:uid="{A6371891-7B40-4E5F-AFA7-40B6F6A7E365}" name="Produttore" dataDxfId="11"/>
    <tableColumn id="5" xr3:uid="{4250BC3A-B5D6-484B-A61D-FC53F1788D38}" name="Quantità" dataDxfId="10"/>
    <tableColumn id="6" xr3:uid="{C9E299BF-DE7A-4682-BF00-4C749B9CE891}" name="Durata" dataDxfId="9"/>
    <tableColumn id="7" xr3:uid="{75DC451D-94F4-4205-90BE-51E49BA9B74F}" name="Unità di misura" dataDxfId="8"/>
    <tableColumn id="8" xr3:uid="{05ECA2FE-D90A-44DA-B98C-A2FCF1DFB6D2}" name="Prezzo senza IVA" dataDxfId="7"/>
    <tableColumn id="9" xr3:uid="{A32A7650-4484-42E0-A439-268257761C02}" name="UT Totale" dataDxfId="6"/>
    <tableColumn id="10" xr3:uid="{A586820E-40B3-4655-AA8E-621EC8D16A79}" name="Canone Anno 1 Totale" dataDxfId="5"/>
    <tableColumn id="11" xr3:uid="{838E5229-3EA2-41B4-916E-D2DFD39EB077}" name="Canone Anno 2 Totale" dataDxfId="4"/>
    <tableColumn id="12" xr3:uid="{D3FA553F-B47C-48A8-B524-60AABDA3789E}" name="Canone Anno 3 Totale" dataDxfId="3"/>
    <tableColumn id="13" xr3:uid="{35C2EFF5-EB6C-48E8-A07E-8EAF1A10DC41}" name="Canone Anno 4 Totale" dataDxfId="2"/>
    <tableColumn id="14" xr3:uid="{5EB1BAED-6C16-4DD0-83FE-809D744D251C}" name="Codice Articolo Produttore" dataDxfId="1"/>
    <tableColumn id="15" xr3:uid="{016BD0F9-2A55-4C11-B3CE-B1721DFAD7DF}" name="Note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6"/>
  <sheetViews>
    <sheetView tabSelected="1" workbookViewId="0">
      <selection activeCell="H13" sqref="H13"/>
    </sheetView>
  </sheetViews>
  <sheetFormatPr defaultRowHeight="15"/>
  <cols>
    <col min="1" max="1" width="27" bestFit="1" customWidth="1"/>
    <col min="2" max="2" width="19" customWidth="1"/>
    <col min="3" max="3" width="13.85546875" customWidth="1"/>
    <col min="4" max="4" width="25.7109375" customWidth="1"/>
    <col min="5" max="5" width="5.42578125" bestFit="1" customWidth="1"/>
    <col min="6" max="6" width="7.7109375" customWidth="1"/>
    <col min="7" max="7" width="11.5703125" customWidth="1"/>
    <col min="8" max="8" width="12" customWidth="1"/>
    <col min="9" max="9" width="50.28515625" customWidth="1"/>
    <col min="10" max="10" width="9.42578125" bestFit="1" customWidth="1"/>
    <col min="11" max="11" width="7.7109375" customWidth="1"/>
  </cols>
  <sheetData>
    <row r="1" spans="1:11">
      <c r="A1" s="15" t="s">
        <v>0</v>
      </c>
      <c r="B1" s="12" t="s">
        <v>1</v>
      </c>
      <c r="C1" s="12" t="s">
        <v>2</v>
      </c>
      <c r="D1" s="12" t="s">
        <v>3</v>
      </c>
      <c r="E1" s="12" t="s">
        <v>4</v>
      </c>
      <c r="F1" s="13"/>
      <c r="G1" s="13" t="s">
        <v>368</v>
      </c>
      <c r="H1" s="14">
        <v>44599</v>
      </c>
      <c r="I1" s="13" t="s">
        <v>369</v>
      </c>
      <c r="J1" s="13" t="s">
        <v>370</v>
      </c>
      <c r="K1" t="s">
        <v>371</v>
      </c>
    </row>
    <row r="2" spans="1:11">
      <c r="A2" s="23" t="s">
        <v>5</v>
      </c>
      <c r="B2" s="24">
        <v>1</v>
      </c>
      <c r="C2" s="9"/>
      <c r="D2" s="24">
        <f>'Dettaglio DEI'!I3</f>
        <v>4592.8107360000013</v>
      </c>
      <c r="E2" s="9"/>
      <c r="F2" s="13"/>
      <c r="G2" s="13"/>
      <c r="H2" s="13"/>
      <c r="J2" s="13"/>
    </row>
    <row r="3" spans="1:11">
      <c r="A3" s="23" t="s">
        <v>6</v>
      </c>
      <c r="B3" s="24">
        <v>1</v>
      </c>
      <c r="C3" s="9"/>
      <c r="D3" s="24">
        <f>'Dettaglio DEI'!H3</f>
        <v>5390.6538059999993</v>
      </c>
      <c r="E3" s="9"/>
      <c r="F3" s="13"/>
      <c r="G3" s="13"/>
      <c r="H3" s="13"/>
      <c r="I3" s="13"/>
      <c r="J3" s="13"/>
    </row>
    <row r="4" spans="1:11">
      <c r="A4" s="9" t="s">
        <v>247</v>
      </c>
      <c r="B4" s="10">
        <v>30</v>
      </c>
      <c r="C4" s="9"/>
      <c r="D4" s="10">
        <v>164.4</v>
      </c>
      <c r="E4" s="9"/>
      <c r="F4" s="13"/>
      <c r="G4" s="13"/>
      <c r="H4" s="13"/>
      <c r="I4" s="13"/>
      <c r="J4" s="13"/>
    </row>
    <row r="5" spans="1:11">
      <c r="A5" s="9" t="s">
        <v>248</v>
      </c>
      <c r="B5" s="10">
        <v>30</v>
      </c>
      <c r="C5" s="9"/>
      <c r="D5" s="10">
        <v>635.70000000000005</v>
      </c>
      <c r="E5" s="9"/>
      <c r="F5" s="13"/>
      <c r="G5" s="13"/>
      <c r="H5" s="13"/>
      <c r="I5" s="13"/>
      <c r="J5" s="13"/>
    </row>
    <row r="6" spans="1:11">
      <c r="A6" s="9" t="s">
        <v>249</v>
      </c>
      <c r="B6" s="10">
        <v>133</v>
      </c>
      <c r="C6" s="9"/>
      <c r="D6" s="10">
        <v>380.38</v>
      </c>
      <c r="E6" s="9"/>
      <c r="F6" s="13"/>
      <c r="G6" s="13"/>
      <c r="H6" s="13"/>
      <c r="I6" s="13"/>
      <c r="J6" s="13"/>
    </row>
    <row r="7" spans="1:11">
      <c r="A7" s="9" t="s">
        <v>250</v>
      </c>
      <c r="B7" s="10">
        <v>90</v>
      </c>
      <c r="C7" s="9"/>
      <c r="D7" s="10">
        <v>314.10000000000002</v>
      </c>
      <c r="E7" s="9"/>
      <c r="F7" s="13"/>
      <c r="G7" s="13"/>
      <c r="H7" s="13"/>
      <c r="I7" s="13"/>
      <c r="J7" s="13"/>
    </row>
    <row r="8" spans="1:11">
      <c r="A8" s="9" t="s">
        <v>251</v>
      </c>
      <c r="B8" s="10">
        <v>5000</v>
      </c>
      <c r="C8" s="9"/>
      <c r="D8" s="10">
        <v>3400</v>
      </c>
      <c r="E8" s="9"/>
      <c r="F8" s="13"/>
      <c r="G8" s="13"/>
      <c r="H8" s="13"/>
      <c r="I8" s="13"/>
      <c r="J8" s="13"/>
    </row>
    <row r="9" spans="1:11">
      <c r="A9" s="9" t="s">
        <v>252</v>
      </c>
      <c r="B9" s="10">
        <v>5000</v>
      </c>
      <c r="C9" s="9"/>
      <c r="D9" s="10">
        <v>2500</v>
      </c>
      <c r="E9" s="9"/>
      <c r="F9" s="13"/>
      <c r="G9" s="13"/>
      <c r="H9" s="13"/>
      <c r="I9" s="13"/>
      <c r="J9" s="13"/>
    </row>
    <row r="10" spans="1:11">
      <c r="A10" s="9" t="s">
        <v>253</v>
      </c>
      <c r="B10" s="10">
        <v>4</v>
      </c>
      <c r="C10" s="9"/>
      <c r="D10" s="10">
        <v>301.60000000000002</v>
      </c>
      <c r="E10" s="9"/>
      <c r="F10" s="13"/>
      <c r="G10" s="13"/>
      <c r="H10" s="13"/>
      <c r="I10" s="13"/>
      <c r="J10" s="13"/>
    </row>
    <row r="11" spans="1:11">
      <c r="A11" s="9" t="s">
        <v>254</v>
      </c>
      <c r="B11" s="10">
        <v>4</v>
      </c>
      <c r="C11" s="9"/>
      <c r="D11" s="10">
        <v>60.56</v>
      </c>
      <c r="E11" s="9"/>
      <c r="F11" s="13"/>
      <c r="G11" s="13"/>
      <c r="H11" s="13"/>
      <c r="I11" s="13"/>
      <c r="J11" s="13"/>
    </row>
    <row r="12" spans="1:11">
      <c r="A12" s="9" t="s">
        <v>255</v>
      </c>
      <c r="B12" s="10">
        <v>8</v>
      </c>
      <c r="C12" s="9"/>
      <c r="D12" s="10">
        <v>22.32</v>
      </c>
      <c r="E12" s="9"/>
      <c r="F12" s="13"/>
      <c r="G12" s="13"/>
      <c r="H12" s="13"/>
      <c r="I12" s="13"/>
      <c r="J12" s="13"/>
    </row>
    <row r="13" spans="1:11">
      <c r="A13" s="9" t="s">
        <v>256</v>
      </c>
      <c r="B13" s="10">
        <v>2</v>
      </c>
      <c r="C13" s="9"/>
      <c r="D13" s="10">
        <v>165.16</v>
      </c>
      <c r="E13" s="9"/>
      <c r="F13" s="13"/>
      <c r="G13" s="13"/>
      <c r="H13" s="13"/>
      <c r="I13" s="13"/>
      <c r="J13" s="13"/>
    </row>
    <row r="14" spans="1:11">
      <c r="A14" s="9" t="s">
        <v>257</v>
      </c>
      <c r="B14" s="10">
        <v>2</v>
      </c>
      <c r="C14" s="9"/>
      <c r="D14" s="10">
        <v>30.28</v>
      </c>
      <c r="E14" s="9"/>
      <c r="F14" s="13"/>
      <c r="G14" s="13"/>
      <c r="H14" s="13"/>
      <c r="I14" s="13"/>
      <c r="J14" s="13"/>
    </row>
    <row r="15" spans="1:11">
      <c r="A15" s="9" t="s">
        <v>258</v>
      </c>
      <c r="B15" s="10">
        <v>64</v>
      </c>
      <c r="C15" s="9"/>
      <c r="D15" s="10">
        <v>233.6</v>
      </c>
      <c r="E15" s="9"/>
      <c r="F15" s="13"/>
      <c r="G15" s="13"/>
      <c r="H15" s="13"/>
      <c r="I15" s="13"/>
      <c r="J15" s="13"/>
    </row>
    <row r="16" spans="1:11">
      <c r="A16" s="9" t="s">
        <v>259</v>
      </c>
      <c r="B16" s="10">
        <v>64</v>
      </c>
      <c r="C16" s="9"/>
      <c r="D16" s="10">
        <v>968.96</v>
      </c>
      <c r="E16" s="9"/>
      <c r="F16" s="13"/>
      <c r="G16" s="13"/>
      <c r="H16" s="13"/>
      <c r="I16" s="13"/>
      <c r="J16" s="13"/>
    </row>
    <row r="17" spans="1:10">
      <c r="A17" s="9" t="s">
        <v>260</v>
      </c>
      <c r="B17" s="10">
        <v>300</v>
      </c>
      <c r="C17" s="9"/>
      <c r="D17" s="10">
        <v>876</v>
      </c>
      <c r="E17" s="9"/>
      <c r="F17" s="13"/>
      <c r="G17" s="13"/>
      <c r="H17" s="13"/>
      <c r="I17" s="13"/>
      <c r="J17" s="13"/>
    </row>
    <row r="18" spans="1:10">
      <c r="A18" s="9" t="s">
        <v>261</v>
      </c>
      <c r="B18" s="10">
        <v>300</v>
      </c>
      <c r="C18" s="9"/>
      <c r="D18" s="10">
        <v>201</v>
      </c>
      <c r="E18" s="9"/>
      <c r="F18" s="13"/>
      <c r="G18" s="13"/>
      <c r="H18" s="13"/>
      <c r="I18" s="13"/>
      <c r="J18" s="13"/>
    </row>
    <row r="19" spans="1:10">
      <c r="A19" s="9" t="s">
        <v>262</v>
      </c>
      <c r="B19" s="10">
        <v>20</v>
      </c>
      <c r="C19" s="9"/>
      <c r="D19" s="10">
        <v>295.8</v>
      </c>
      <c r="E19" s="9"/>
      <c r="F19" s="13"/>
      <c r="G19" s="13"/>
      <c r="H19" s="13"/>
      <c r="I19" s="13"/>
      <c r="J19" s="13"/>
    </row>
    <row r="20" spans="1:10">
      <c r="A20" s="9" t="s">
        <v>263</v>
      </c>
      <c r="B20" s="10">
        <v>5</v>
      </c>
      <c r="C20" s="9"/>
      <c r="D20" s="10">
        <v>2155.85</v>
      </c>
      <c r="E20" s="9" t="s">
        <v>264</v>
      </c>
      <c r="F20" s="13"/>
      <c r="G20" s="13"/>
      <c r="H20" s="13"/>
      <c r="I20" s="13"/>
      <c r="J20" s="13"/>
    </row>
    <row r="21" spans="1:10">
      <c r="A21" s="9" t="s">
        <v>265</v>
      </c>
      <c r="B21" s="10">
        <v>5</v>
      </c>
      <c r="C21" s="9"/>
      <c r="D21" s="10">
        <v>62.95</v>
      </c>
      <c r="E21" s="9" t="s">
        <v>264</v>
      </c>
      <c r="F21" s="13"/>
      <c r="G21" s="13"/>
      <c r="H21" s="13"/>
      <c r="I21" s="13"/>
      <c r="J21" s="13"/>
    </row>
    <row r="22" spans="1:10">
      <c r="A22" s="9" t="s">
        <v>266</v>
      </c>
      <c r="B22" s="10">
        <v>5</v>
      </c>
      <c r="C22" s="9">
        <v>12</v>
      </c>
      <c r="D22" s="10">
        <v>51</v>
      </c>
      <c r="E22" s="9" t="s">
        <v>264</v>
      </c>
      <c r="F22" s="13"/>
      <c r="G22" s="13"/>
      <c r="H22" s="13"/>
      <c r="I22" s="13"/>
      <c r="J22" s="13"/>
    </row>
    <row r="23" spans="1:10">
      <c r="A23" s="9" t="s">
        <v>267</v>
      </c>
      <c r="B23" s="10">
        <v>5</v>
      </c>
      <c r="C23" s="9"/>
      <c r="D23" s="10">
        <v>4018.3</v>
      </c>
      <c r="E23" s="9" t="s">
        <v>264</v>
      </c>
      <c r="F23" s="13"/>
      <c r="G23" s="13"/>
      <c r="H23" s="13"/>
      <c r="I23" s="13"/>
      <c r="J23" s="13"/>
    </row>
    <row r="24" spans="1:10">
      <c r="A24" s="9" t="s">
        <v>268</v>
      </c>
      <c r="B24" s="10">
        <v>5</v>
      </c>
      <c r="C24" s="9"/>
      <c r="D24" s="10">
        <v>117.35</v>
      </c>
      <c r="E24" s="9" t="s">
        <v>264</v>
      </c>
      <c r="F24" s="13"/>
      <c r="G24" s="13"/>
      <c r="H24" s="13"/>
      <c r="I24" s="13"/>
      <c r="J24" s="13"/>
    </row>
    <row r="25" spans="1:10">
      <c r="A25" s="9" t="s">
        <v>269</v>
      </c>
      <c r="B25" s="10">
        <v>5</v>
      </c>
      <c r="C25" s="9">
        <v>12</v>
      </c>
      <c r="D25" s="10">
        <v>95.4</v>
      </c>
      <c r="E25" s="9" t="s">
        <v>264</v>
      </c>
      <c r="F25" s="13"/>
      <c r="G25" s="13"/>
      <c r="H25" s="13"/>
      <c r="I25" s="13"/>
      <c r="J25" s="13"/>
    </row>
    <row r="26" spans="1:10">
      <c r="A26" s="9" t="s">
        <v>270</v>
      </c>
      <c r="B26" s="10">
        <v>10</v>
      </c>
      <c r="C26" s="9"/>
      <c r="D26" s="10">
        <v>829.7</v>
      </c>
      <c r="E26" s="9" t="s">
        <v>264</v>
      </c>
      <c r="F26" s="13"/>
      <c r="G26" s="13"/>
      <c r="H26" s="13"/>
      <c r="I26" s="13"/>
      <c r="J26" s="13"/>
    </row>
    <row r="27" spans="1:10">
      <c r="A27" s="9" t="s">
        <v>271</v>
      </c>
      <c r="B27" s="10">
        <v>10</v>
      </c>
      <c r="C27" s="9"/>
      <c r="D27" s="10">
        <v>24.2</v>
      </c>
      <c r="E27" s="9" t="s">
        <v>264</v>
      </c>
      <c r="F27" s="13"/>
      <c r="G27" s="13"/>
      <c r="H27" s="13"/>
      <c r="I27" s="13"/>
      <c r="J27" s="13"/>
    </row>
    <row r="28" spans="1:10">
      <c r="A28" s="9" t="s">
        <v>272</v>
      </c>
      <c r="B28" s="10">
        <v>10</v>
      </c>
      <c r="C28" s="9">
        <v>12</v>
      </c>
      <c r="D28" s="10">
        <v>19.2</v>
      </c>
      <c r="E28" s="9" t="s">
        <v>264</v>
      </c>
      <c r="F28" s="13"/>
      <c r="G28" s="13"/>
      <c r="H28" s="13"/>
      <c r="I28" s="13"/>
      <c r="J28" s="13"/>
    </row>
    <row r="29" spans="1:10">
      <c r="A29" s="9" t="s">
        <v>273</v>
      </c>
      <c r="B29" s="10">
        <v>5</v>
      </c>
      <c r="C29" s="9"/>
      <c r="D29" s="10">
        <v>580.29999999999995</v>
      </c>
      <c r="E29" s="9" t="s">
        <v>264</v>
      </c>
      <c r="F29" s="13"/>
      <c r="G29" s="13"/>
      <c r="H29" s="13"/>
      <c r="I29" s="13"/>
      <c r="J29" s="13"/>
    </row>
    <row r="30" spans="1:10">
      <c r="A30" s="9" t="s">
        <v>274</v>
      </c>
      <c r="B30" s="10">
        <v>5</v>
      </c>
      <c r="C30" s="9"/>
      <c r="D30" s="10">
        <v>16.95</v>
      </c>
      <c r="E30" s="9" t="s">
        <v>264</v>
      </c>
      <c r="F30" s="13"/>
      <c r="G30" s="13"/>
      <c r="H30" s="13"/>
      <c r="I30" s="13"/>
      <c r="J30" s="13"/>
    </row>
    <row r="31" spans="1:10">
      <c r="A31" s="9" t="s">
        <v>275</v>
      </c>
      <c r="B31" s="10">
        <v>5</v>
      </c>
      <c r="C31" s="9">
        <v>12</v>
      </c>
      <c r="D31" s="10">
        <v>13.8</v>
      </c>
      <c r="E31" s="9" t="s">
        <v>264</v>
      </c>
      <c r="F31" s="13"/>
      <c r="G31" s="13"/>
      <c r="H31" s="13"/>
      <c r="I31" s="13"/>
      <c r="J31" s="13"/>
    </row>
    <row r="32" spans="1:10">
      <c r="A32" s="9" t="s">
        <v>276</v>
      </c>
      <c r="B32" s="10">
        <v>6</v>
      </c>
      <c r="C32" s="9"/>
      <c r="D32" s="10">
        <v>890.64</v>
      </c>
      <c r="E32" s="9"/>
      <c r="F32" s="13"/>
      <c r="G32" s="13"/>
      <c r="H32" s="13"/>
      <c r="I32" s="13"/>
      <c r="J32" s="13"/>
    </row>
    <row r="33" spans="1:10">
      <c r="A33" s="9" t="s">
        <v>277</v>
      </c>
      <c r="B33" s="10">
        <v>1</v>
      </c>
      <c r="C33" s="9"/>
      <c r="D33" s="10">
        <v>383.46</v>
      </c>
      <c r="E33" s="9"/>
      <c r="F33" s="13"/>
      <c r="G33" s="13"/>
      <c r="H33" s="13"/>
      <c r="I33" s="13"/>
      <c r="J33" s="13"/>
    </row>
    <row r="34" spans="1:10">
      <c r="A34" s="9" t="s">
        <v>278</v>
      </c>
      <c r="B34" s="10">
        <v>1</v>
      </c>
      <c r="C34" s="9"/>
      <c r="D34" s="10">
        <v>788.19</v>
      </c>
      <c r="E34" s="9"/>
      <c r="F34" s="13"/>
      <c r="G34" s="13"/>
      <c r="H34" s="13"/>
      <c r="I34" s="13"/>
      <c r="J34" s="13"/>
    </row>
    <row r="35" spans="1:10">
      <c r="A35" s="9" t="s">
        <v>279</v>
      </c>
      <c r="B35" s="10">
        <v>8</v>
      </c>
      <c r="C35" s="9"/>
      <c r="D35" s="10">
        <v>101.76</v>
      </c>
      <c r="E35" s="9"/>
      <c r="F35" s="13"/>
      <c r="G35" s="13"/>
      <c r="H35" s="13"/>
      <c r="I35" s="13"/>
      <c r="J35" s="13"/>
    </row>
    <row r="36" spans="1:10">
      <c r="A36" s="9" t="s">
        <v>280</v>
      </c>
      <c r="B36" s="10">
        <v>8</v>
      </c>
      <c r="C36" s="9"/>
      <c r="D36" s="10">
        <v>299.68</v>
      </c>
      <c r="E36" s="9"/>
      <c r="F36" s="13"/>
      <c r="G36" s="13"/>
      <c r="H36" s="13"/>
      <c r="I36" s="13"/>
      <c r="J36" s="13"/>
    </row>
    <row r="37" spans="1:10">
      <c r="A37" s="9" t="s">
        <v>281</v>
      </c>
      <c r="B37" s="10">
        <v>6</v>
      </c>
      <c r="C37" s="9"/>
      <c r="D37" s="10">
        <v>61.56</v>
      </c>
      <c r="E37" s="9"/>
      <c r="F37" s="13"/>
      <c r="G37" s="13"/>
      <c r="H37" s="13"/>
      <c r="I37" s="13"/>
      <c r="J37" s="13"/>
    </row>
    <row r="38" spans="1:10">
      <c r="A38" s="9" t="s">
        <v>282</v>
      </c>
      <c r="B38" s="10">
        <v>1</v>
      </c>
      <c r="C38" s="9"/>
      <c r="D38" s="10">
        <v>1013.54</v>
      </c>
      <c r="E38" s="9"/>
      <c r="F38" s="13"/>
      <c r="G38" s="13"/>
      <c r="H38" s="13"/>
      <c r="I38" s="13"/>
      <c r="J38" s="13"/>
    </row>
    <row r="39" spans="1:10">
      <c r="A39" s="9" t="s">
        <v>283</v>
      </c>
      <c r="B39" s="10">
        <v>1</v>
      </c>
      <c r="C39" s="9">
        <v>12</v>
      </c>
      <c r="D39" s="10">
        <v>24.12</v>
      </c>
      <c r="E39" s="9" t="s">
        <v>264</v>
      </c>
      <c r="F39" s="13"/>
      <c r="G39" s="13"/>
      <c r="H39" s="13"/>
      <c r="I39" s="13"/>
      <c r="J39" s="13"/>
    </row>
    <row r="40" spans="1:10">
      <c r="A40" s="9" t="s">
        <v>284</v>
      </c>
      <c r="B40" s="10">
        <v>1</v>
      </c>
      <c r="C40" s="9"/>
      <c r="D40" s="10">
        <v>329.05</v>
      </c>
      <c r="E40" s="9"/>
      <c r="F40" s="13"/>
      <c r="G40" s="13"/>
      <c r="H40" s="13"/>
      <c r="I40" s="13"/>
      <c r="J40" s="13"/>
    </row>
    <row r="41" spans="1:10">
      <c r="A41" s="9" t="s">
        <v>285</v>
      </c>
      <c r="B41" s="10">
        <v>1</v>
      </c>
      <c r="C41" s="9">
        <v>12</v>
      </c>
      <c r="D41" s="10">
        <v>7.8</v>
      </c>
      <c r="E41" s="9" t="s">
        <v>264</v>
      </c>
      <c r="F41" s="13"/>
      <c r="G41" s="13"/>
      <c r="H41" s="13"/>
      <c r="I41" s="13"/>
      <c r="J41" s="13"/>
    </row>
    <row r="42" spans="1:10">
      <c r="A42" s="9" t="s">
        <v>286</v>
      </c>
      <c r="B42" s="10">
        <v>3</v>
      </c>
      <c r="C42" s="9"/>
      <c r="D42" s="10">
        <v>776.88</v>
      </c>
      <c r="E42" s="9"/>
      <c r="F42" s="13"/>
      <c r="G42" s="13"/>
      <c r="H42" s="13"/>
      <c r="I42" s="13"/>
      <c r="J42" s="13"/>
    </row>
    <row r="43" spans="1:10">
      <c r="A43" s="9" t="s">
        <v>287</v>
      </c>
      <c r="B43" s="10">
        <v>3</v>
      </c>
      <c r="C43" s="9">
        <v>12</v>
      </c>
      <c r="D43" s="10">
        <v>18.36</v>
      </c>
      <c r="E43" s="9" t="s">
        <v>264</v>
      </c>
      <c r="F43" s="13"/>
      <c r="G43" s="13"/>
      <c r="H43" s="13"/>
      <c r="I43" s="13"/>
      <c r="J43" s="13"/>
    </row>
    <row r="44" spans="1:10">
      <c r="A44" s="9" t="s">
        <v>288</v>
      </c>
      <c r="B44" s="10">
        <v>8</v>
      </c>
      <c r="C44" s="9"/>
      <c r="D44" s="10">
        <v>233.36</v>
      </c>
      <c r="E44" s="9"/>
      <c r="F44" s="13"/>
      <c r="G44" s="13"/>
      <c r="H44" s="13"/>
      <c r="I44" s="13"/>
      <c r="J44" s="13"/>
    </row>
    <row r="45" spans="1:10" s="16" customFormat="1">
      <c r="A45" s="9" t="s">
        <v>365</v>
      </c>
      <c r="B45" s="10">
        <v>1</v>
      </c>
      <c r="C45" s="9"/>
      <c r="D45" s="10">
        <v>281.25</v>
      </c>
      <c r="E45" s="9"/>
      <c r="F45" s="13"/>
      <c r="G45" s="13"/>
      <c r="H45" s="13"/>
      <c r="I45" s="13"/>
      <c r="J45" s="13"/>
    </row>
    <row r="46" spans="1:10">
      <c r="A46" s="9"/>
      <c r="B46" s="9"/>
      <c r="C46" s="9"/>
      <c r="D46" s="22">
        <f>SUM(D2:D45)</f>
        <v>33727.974541999996</v>
      </c>
      <c r="E46" s="11" t="s">
        <v>7</v>
      </c>
    </row>
  </sheetData>
  <pageMargins left="0.75" right="0.75" top="1" bottom="1" header="0.5" footer="0.5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47"/>
  <sheetViews>
    <sheetView showGridLines="0" workbookViewId="0">
      <selection activeCell="M9" sqref="M9"/>
    </sheetView>
  </sheetViews>
  <sheetFormatPr defaultRowHeight="15"/>
  <cols>
    <col min="1" max="1" width="15.5703125" customWidth="1"/>
    <col min="2" max="2" width="15.28515625" customWidth="1"/>
    <col min="3" max="3" width="71.42578125" customWidth="1"/>
    <col min="4" max="4" width="23" customWidth="1"/>
    <col min="5" max="5" width="10.85546875" customWidth="1"/>
    <col min="6" max="6" width="9.140625" customWidth="1"/>
    <col min="7" max="7" width="16.5703125" customWidth="1"/>
    <col min="8" max="8" width="18" customWidth="1"/>
    <col min="9" max="9" width="11.5703125" customWidth="1"/>
    <col min="10" max="13" width="22.42578125" customWidth="1"/>
    <col min="14" max="14" width="26.7109375" customWidth="1"/>
    <col min="15" max="15" width="7.5703125" customWidth="1"/>
    <col min="16" max="16" width="4" customWidth="1"/>
    <col min="17" max="17" width="7" customWidth="1"/>
    <col min="18" max="18" width="10" customWidth="1"/>
    <col min="19" max="19" width="42" customWidth="1"/>
    <col min="20" max="20" width="9" customWidth="1"/>
    <col min="21" max="21" width="5" customWidth="1"/>
  </cols>
  <sheetData>
    <row r="1" spans="1:21">
      <c r="A1" s="17" t="s">
        <v>8</v>
      </c>
      <c r="B1" s="18" t="s">
        <v>0</v>
      </c>
      <c r="C1" s="18" t="s">
        <v>9</v>
      </c>
      <c r="D1" s="18" t="s">
        <v>10</v>
      </c>
      <c r="E1" s="18" t="s">
        <v>1</v>
      </c>
      <c r="F1" s="18" t="s">
        <v>2</v>
      </c>
      <c r="G1" s="18" t="s">
        <v>11</v>
      </c>
      <c r="H1" s="18" t="s">
        <v>12</v>
      </c>
      <c r="I1" s="18" t="s">
        <v>13</v>
      </c>
      <c r="J1" s="18" t="s">
        <v>14</v>
      </c>
      <c r="K1" s="18" t="s">
        <v>15</v>
      </c>
      <c r="L1" s="18" t="s">
        <v>16</v>
      </c>
      <c r="M1" s="18" t="s">
        <v>17</v>
      </c>
      <c r="N1" s="18" t="s">
        <v>18</v>
      </c>
      <c r="O1" s="19" t="s">
        <v>4</v>
      </c>
      <c r="P1" s="1"/>
      <c r="Q1" t="s">
        <v>368</v>
      </c>
      <c r="R1" s="2">
        <v>44599</v>
      </c>
      <c r="S1" t="s">
        <v>369</v>
      </c>
      <c r="T1" t="s">
        <v>370</v>
      </c>
      <c r="U1" t="s">
        <v>371</v>
      </c>
    </row>
    <row r="2" spans="1:21">
      <c r="A2" s="20" t="s">
        <v>19</v>
      </c>
      <c r="B2" s="9" t="s">
        <v>5</v>
      </c>
      <c r="C2" s="9" t="s">
        <v>20</v>
      </c>
      <c r="D2" s="9" t="s">
        <v>21</v>
      </c>
      <c r="E2" s="10">
        <v>1</v>
      </c>
      <c r="F2" s="9"/>
      <c r="G2" s="9" t="s">
        <v>22</v>
      </c>
      <c r="H2" s="10">
        <v>0</v>
      </c>
      <c r="I2" s="10">
        <f>'Dettaglio DEI'!I3</f>
        <v>4592.8107360000013</v>
      </c>
      <c r="J2" s="10">
        <v>0</v>
      </c>
      <c r="K2" s="10">
        <v>0</v>
      </c>
      <c r="L2" s="10">
        <v>0</v>
      </c>
      <c r="M2" s="10">
        <v>0</v>
      </c>
      <c r="N2" s="9"/>
      <c r="O2" s="21"/>
    </row>
    <row r="3" spans="1:21">
      <c r="A3" s="20" t="s">
        <v>19</v>
      </c>
      <c r="B3" s="9" t="s">
        <v>6</v>
      </c>
      <c r="C3" s="9" t="s">
        <v>23</v>
      </c>
      <c r="D3" s="9" t="s">
        <v>21</v>
      </c>
      <c r="E3" s="10">
        <v>1</v>
      </c>
      <c r="F3" s="9"/>
      <c r="G3" s="9" t="s">
        <v>22</v>
      </c>
      <c r="H3" s="10">
        <v>0</v>
      </c>
      <c r="I3" s="10">
        <f>'Dettaglio DEI'!H3</f>
        <v>5390.6538059999993</v>
      </c>
      <c r="J3" s="10">
        <v>0</v>
      </c>
      <c r="K3" s="10">
        <v>0</v>
      </c>
      <c r="L3" s="10">
        <v>0</v>
      </c>
      <c r="M3" s="10">
        <v>0</v>
      </c>
      <c r="N3" s="9"/>
      <c r="O3" s="21"/>
    </row>
    <row r="4" spans="1:21">
      <c r="A4" s="20" t="s">
        <v>289</v>
      </c>
      <c r="B4" s="9" t="s">
        <v>247</v>
      </c>
      <c r="C4" s="9" t="s">
        <v>290</v>
      </c>
      <c r="D4" s="9" t="s">
        <v>291</v>
      </c>
      <c r="E4" s="10">
        <v>30</v>
      </c>
      <c r="F4" s="9"/>
      <c r="G4" s="9" t="s">
        <v>292</v>
      </c>
      <c r="H4" s="10">
        <v>5.48</v>
      </c>
      <c r="I4" s="10">
        <v>164.4</v>
      </c>
      <c r="J4" s="10">
        <v>0</v>
      </c>
      <c r="K4" s="10">
        <v>0</v>
      </c>
      <c r="L4" s="10">
        <v>0</v>
      </c>
      <c r="M4" s="10">
        <v>0</v>
      </c>
      <c r="N4" s="9" t="s">
        <v>293</v>
      </c>
      <c r="O4" s="21"/>
    </row>
    <row r="5" spans="1:21">
      <c r="A5" s="20" t="s">
        <v>289</v>
      </c>
      <c r="B5" s="9" t="s">
        <v>248</v>
      </c>
      <c r="C5" s="9" t="s">
        <v>294</v>
      </c>
      <c r="D5" s="9" t="s">
        <v>21</v>
      </c>
      <c r="E5" s="10">
        <v>30</v>
      </c>
      <c r="F5" s="9"/>
      <c r="G5" s="9" t="s">
        <v>292</v>
      </c>
      <c r="H5" s="10">
        <v>21.19</v>
      </c>
      <c r="I5" s="10">
        <v>635.70000000000005</v>
      </c>
      <c r="J5" s="10">
        <v>0</v>
      </c>
      <c r="K5" s="10">
        <v>0</v>
      </c>
      <c r="L5" s="10">
        <v>0</v>
      </c>
      <c r="M5" s="10">
        <v>0</v>
      </c>
      <c r="N5" s="9"/>
      <c r="O5" s="21"/>
    </row>
    <row r="6" spans="1:21">
      <c r="A6" s="20" t="s">
        <v>289</v>
      </c>
      <c r="B6" s="9" t="s">
        <v>249</v>
      </c>
      <c r="C6" s="9" t="s">
        <v>295</v>
      </c>
      <c r="D6" s="9" t="s">
        <v>291</v>
      </c>
      <c r="E6" s="10">
        <v>133</v>
      </c>
      <c r="F6" s="9"/>
      <c r="G6" s="9" t="s">
        <v>292</v>
      </c>
      <c r="H6" s="10">
        <v>2.86</v>
      </c>
      <c r="I6" s="10">
        <v>380.38</v>
      </c>
      <c r="J6" s="10">
        <v>0</v>
      </c>
      <c r="K6" s="10">
        <v>0</v>
      </c>
      <c r="L6" s="10">
        <v>0</v>
      </c>
      <c r="M6" s="10">
        <v>0</v>
      </c>
      <c r="N6" s="9" t="s">
        <v>296</v>
      </c>
      <c r="O6" s="21"/>
    </row>
    <row r="7" spans="1:21">
      <c r="A7" s="20" t="s">
        <v>289</v>
      </c>
      <c r="B7" s="9" t="s">
        <v>250</v>
      </c>
      <c r="C7" s="9" t="s">
        <v>297</v>
      </c>
      <c r="D7" s="9" t="s">
        <v>291</v>
      </c>
      <c r="E7" s="10">
        <v>90</v>
      </c>
      <c r="F7" s="9"/>
      <c r="G7" s="9" t="s">
        <v>292</v>
      </c>
      <c r="H7" s="10">
        <v>3.49</v>
      </c>
      <c r="I7" s="10">
        <v>314.10000000000002</v>
      </c>
      <c r="J7" s="10">
        <v>0</v>
      </c>
      <c r="K7" s="10">
        <v>0</v>
      </c>
      <c r="L7" s="10">
        <v>0</v>
      </c>
      <c r="M7" s="10">
        <v>0</v>
      </c>
      <c r="N7" s="9" t="s">
        <v>298</v>
      </c>
      <c r="O7" s="21"/>
    </row>
    <row r="8" spans="1:21">
      <c r="A8" s="20" t="s">
        <v>289</v>
      </c>
      <c r="B8" s="9" t="s">
        <v>251</v>
      </c>
      <c r="C8" s="9" t="s">
        <v>299</v>
      </c>
      <c r="D8" s="9" t="s">
        <v>291</v>
      </c>
      <c r="E8" s="10">
        <v>5000</v>
      </c>
      <c r="F8" s="9"/>
      <c r="G8" s="9" t="s">
        <v>24</v>
      </c>
      <c r="H8" s="10">
        <v>0.68</v>
      </c>
      <c r="I8" s="10">
        <v>3400</v>
      </c>
      <c r="J8" s="10">
        <v>0</v>
      </c>
      <c r="K8" s="10">
        <v>0</v>
      </c>
      <c r="L8" s="10">
        <v>0</v>
      </c>
      <c r="M8" s="10">
        <v>0</v>
      </c>
      <c r="N8" s="9" t="s">
        <v>300</v>
      </c>
      <c r="O8" s="21"/>
    </row>
    <row r="9" spans="1:21">
      <c r="A9" s="20" t="s">
        <v>289</v>
      </c>
      <c r="B9" s="9" t="s">
        <v>252</v>
      </c>
      <c r="C9" s="9" t="s">
        <v>301</v>
      </c>
      <c r="D9" s="9" t="s">
        <v>21</v>
      </c>
      <c r="E9" s="10">
        <v>5000</v>
      </c>
      <c r="F9" s="9"/>
      <c r="G9" s="9" t="s">
        <v>24</v>
      </c>
      <c r="H9" s="10">
        <v>0.5</v>
      </c>
      <c r="I9" s="10">
        <v>2500</v>
      </c>
      <c r="J9" s="10">
        <v>0</v>
      </c>
      <c r="K9" s="10">
        <v>0</v>
      </c>
      <c r="L9" s="10">
        <v>0</v>
      </c>
      <c r="M9" s="10">
        <v>0</v>
      </c>
      <c r="N9" s="9"/>
      <c r="O9" s="21"/>
    </row>
    <row r="10" spans="1:21">
      <c r="A10" s="20" t="s">
        <v>289</v>
      </c>
      <c r="B10" s="9" t="s">
        <v>253</v>
      </c>
      <c r="C10" s="9" t="s">
        <v>302</v>
      </c>
      <c r="D10" s="9" t="s">
        <v>291</v>
      </c>
      <c r="E10" s="10">
        <v>4</v>
      </c>
      <c r="F10" s="9"/>
      <c r="G10" s="9" t="s">
        <v>292</v>
      </c>
      <c r="H10" s="10">
        <v>75.400000000000006</v>
      </c>
      <c r="I10" s="10">
        <v>301.60000000000002</v>
      </c>
      <c r="J10" s="10">
        <v>0</v>
      </c>
      <c r="K10" s="10">
        <v>0</v>
      </c>
      <c r="L10" s="10">
        <v>0</v>
      </c>
      <c r="M10" s="10">
        <v>0</v>
      </c>
      <c r="N10" s="9" t="s">
        <v>303</v>
      </c>
      <c r="O10" s="21"/>
    </row>
    <row r="11" spans="1:21">
      <c r="A11" s="20" t="s">
        <v>289</v>
      </c>
      <c r="B11" s="9" t="s">
        <v>254</v>
      </c>
      <c r="C11" s="9" t="s">
        <v>304</v>
      </c>
      <c r="D11" s="9" t="s">
        <v>21</v>
      </c>
      <c r="E11" s="10">
        <v>4</v>
      </c>
      <c r="F11" s="9"/>
      <c r="G11" s="9" t="s">
        <v>292</v>
      </c>
      <c r="H11" s="10">
        <v>15.14</v>
      </c>
      <c r="I11" s="10">
        <v>60.56</v>
      </c>
      <c r="J11" s="10">
        <v>0</v>
      </c>
      <c r="K11" s="10">
        <v>0</v>
      </c>
      <c r="L11" s="10">
        <v>0</v>
      </c>
      <c r="M11" s="10">
        <v>0</v>
      </c>
      <c r="N11" s="9"/>
      <c r="O11" s="21"/>
    </row>
    <row r="12" spans="1:21">
      <c r="A12" s="20" t="s">
        <v>289</v>
      </c>
      <c r="B12" s="9" t="s">
        <v>255</v>
      </c>
      <c r="C12" s="9" t="s">
        <v>305</v>
      </c>
      <c r="D12" s="9" t="s">
        <v>306</v>
      </c>
      <c r="E12" s="10">
        <v>8</v>
      </c>
      <c r="F12" s="9"/>
      <c r="G12" s="9" t="s">
        <v>292</v>
      </c>
      <c r="H12" s="10">
        <v>2.79</v>
      </c>
      <c r="I12" s="10">
        <v>22.32</v>
      </c>
      <c r="J12" s="10">
        <v>0</v>
      </c>
      <c r="K12" s="10">
        <v>0</v>
      </c>
      <c r="L12" s="10">
        <v>0</v>
      </c>
      <c r="M12" s="10">
        <v>0</v>
      </c>
      <c r="N12" s="9" t="s">
        <v>307</v>
      </c>
      <c r="O12" s="21"/>
    </row>
    <row r="13" spans="1:21">
      <c r="A13" s="20" t="s">
        <v>289</v>
      </c>
      <c r="B13" s="9" t="s">
        <v>256</v>
      </c>
      <c r="C13" s="9" t="s">
        <v>308</v>
      </c>
      <c r="D13" s="9" t="s">
        <v>291</v>
      </c>
      <c r="E13" s="10">
        <v>2</v>
      </c>
      <c r="F13" s="9"/>
      <c r="G13" s="9" t="s">
        <v>292</v>
      </c>
      <c r="H13" s="10">
        <v>82.58</v>
      </c>
      <c r="I13" s="10">
        <v>165.16</v>
      </c>
      <c r="J13" s="10">
        <v>0</v>
      </c>
      <c r="K13" s="10">
        <v>0</v>
      </c>
      <c r="L13" s="10">
        <v>0</v>
      </c>
      <c r="M13" s="10">
        <v>0</v>
      </c>
      <c r="N13" s="9" t="s">
        <v>309</v>
      </c>
      <c r="O13" s="21"/>
    </row>
    <row r="14" spans="1:21">
      <c r="A14" s="20" t="s">
        <v>289</v>
      </c>
      <c r="B14" s="9" t="s">
        <v>257</v>
      </c>
      <c r="C14" s="9" t="s">
        <v>310</v>
      </c>
      <c r="D14" s="9" t="s">
        <v>21</v>
      </c>
      <c r="E14" s="10">
        <v>2</v>
      </c>
      <c r="F14" s="9"/>
      <c r="G14" s="9" t="s">
        <v>292</v>
      </c>
      <c r="H14" s="10">
        <v>15.14</v>
      </c>
      <c r="I14" s="10">
        <v>30.28</v>
      </c>
      <c r="J14" s="10">
        <v>0</v>
      </c>
      <c r="K14" s="10">
        <v>0</v>
      </c>
      <c r="L14" s="10">
        <v>0</v>
      </c>
      <c r="M14" s="10">
        <v>0</v>
      </c>
      <c r="N14" s="9"/>
      <c r="O14" s="21"/>
    </row>
    <row r="15" spans="1:21">
      <c r="A15" s="20" t="s">
        <v>289</v>
      </c>
      <c r="B15" s="9" t="s">
        <v>258</v>
      </c>
      <c r="C15" s="9" t="s">
        <v>311</v>
      </c>
      <c r="D15" s="9" t="s">
        <v>291</v>
      </c>
      <c r="E15" s="10">
        <v>64</v>
      </c>
      <c r="F15" s="9"/>
      <c r="G15" s="9" t="s">
        <v>292</v>
      </c>
      <c r="H15" s="10">
        <v>3.65</v>
      </c>
      <c r="I15" s="10">
        <v>233.6</v>
      </c>
      <c r="J15" s="10">
        <v>0</v>
      </c>
      <c r="K15" s="10">
        <v>0</v>
      </c>
      <c r="L15" s="10">
        <v>0</v>
      </c>
      <c r="M15" s="10">
        <v>0</v>
      </c>
      <c r="N15" s="9" t="s">
        <v>312</v>
      </c>
      <c r="O15" s="21"/>
    </row>
    <row r="16" spans="1:21">
      <c r="A16" s="20" t="s">
        <v>289</v>
      </c>
      <c r="B16" s="9" t="s">
        <v>259</v>
      </c>
      <c r="C16" s="9" t="s">
        <v>313</v>
      </c>
      <c r="D16" s="9" t="s">
        <v>21</v>
      </c>
      <c r="E16" s="10">
        <v>64</v>
      </c>
      <c r="F16" s="9"/>
      <c r="G16" s="9" t="s">
        <v>292</v>
      </c>
      <c r="H16" s="10">
        <v>15.14</v>
      </c>
      <c r="I16" s="10">
        <v>968.96</v>
      </c>
      <c r="J16" s="10">
        <v>0</v>
      </c>
      <c r="K16" s="10">
        <v>0</v>
      </c>
      <c r="L16" s="10">
        <v>0</v>
      </c>
      <c r="M16" s="10">
        <v>0</v>
      </c>
      <c r="N16" s="9"/>
      <c r="O16" s="21"/>
    </row>
    <row r="17" spans="1:15">
      <c r="A17" s="20" t="s">
        <v>289</v>
      </c>
      <c r="B17" s="9" t="s">
        <v>260</v>
      </c>
      <c r="C17" s="9" t="s">
        <v>314</v>
      </c>
      <c r="D17" s="9" t="s">
        <v>291</v>
      </c>
      <c r="E17" s="10">
        <v>300</v>
      </c>
      <c r="F17" s="9"/>
      <c r="G17" s="9" t="s">
        <v>24</v>
      </c>
      <c r="H17" s="10">
        <v>2.92</v>
      </c>
      <c r="I17" s="10">
        <v>876</v>
      </c>
      <c r="J17" s="10">
        <v>0</v>
      </c>
      <c r="K17" s="10">
        <v>0</v>
      </c>
      <c r="L17" s="10">
        <v>0</v>
      </c>
      <c r="M17" s="10">
        <v>0</v>
      </c>
      <c r="N17" s="9" t="s">
        <v>315</v>
      </c>
      <c r="O17" s="21"/>
    </row>
    <row r="18" spans="1:15">
      <c r="A18" s="20" t="s">
        <v>289</v>
      </c>
      <c r="B18" s="9" t="s">
        <v>261</v>
      </c>
      <c r="C18" s="9" t="s">
        <v>316</v>
      </c>
      <c r="D18" s="9" t="s">
        <v>21</v>
      </c>
      <c r="E18" s="10">
        <v>300</v>
      </c>
      <c r="F18" s="9"/>
      <c r="G18" s="9" t="s">
        <v>24</v>
      </c>
      <c r="H18" s="10">
        <v>0.67</v>
      </c>
      <c r="I18" s="10">
        <v>201</v>
      </c>
      <c r="J18" s="10">
        <v>0</v>
      </c>
      <c r="K18" s="10">
        <v>0</v>
      </c>
      <c r="L18" s="10">
        <v>0</v>
      </c>
      <c r="M18" s="10">
        <v>0</v>
      </c>
      <c r="N18" s="9"/>
      <c r="O18" s="21"/>
    </row>
    <row r="19" spans="1:15">
      <c r="A19" s="20" t="s">
        <v>289</v>
      </c>
      <c r="B19" s="9" t="s">
        <v>262</v>
      </c>
      <c r="C19" s="9" t="s">
        <v>317</v>
      </c>
      <c r="D19" s="9" t="s">
        <v>291</v>
      </c>
      <c r="E19" s="10">
        <v>20</v>
      </c>
      <c r="F19" s="9"/>
      <c r="G19" s="9" t="s">
        <v>292</v>
      </c>
      <c r="H19" s="10">
        <v>14.79</v>
      </c>
      <c r="I19" s="10">
        <v>295.8</v>
      </c>
      <c r="J19" s="10">
        <v>0</v>
      </c>
      <c r="K19" s="10">
        <v>0</v>
      </c>
      <c r="L19" s="10">
        <v>0</v>
      </c>
      <c r="M19" s="10">
        <v>0</v>
      </c>
      <c r="N19" s="9" t="s">
        <v>318</v>
      </c>
      <c r="O19" s="21"/>
    </row>
    <row r="20" spans="1:15">
      <c r="A20" s="20" t="s">
        <v>319</v>
      </c>
      <c r="B20" s="9" t="s">
        <v>263</v>
      </c>
      <c r="C20" s="9" t="s">
        <v>320</v>
      </c>
      <c r="D20" s="9" t="s">
        <v>321</v>
      </c>
      <c r="E20" s="10">
        <v>5</v>
      </c>
      <c r="F20" s="9"/>
      <c r="G20" s="9" t="s">
        <v>292</v>
      </c>
      <c r="H20" s="10">
        <v>431.17</v>
      </c>
      <c r="I20" s="10">
        <v>2155.85</v>
      </c>
      <c r="J20" s="10">
        <v>0</v>
      </c>
      <c r="K20" s="10">
        <v>0</v>
      </c>
      <c r="L20" s="10">
        <v>0</v>
      </c>
      <c r="M20" s="10">
        <v>0</v>
      </c>
      <c r="N20" s="9" t="s">
        <v>322</v>
      </c>
      <c r="O20" s="21" t="s">
        <v>264</v>
      </c>
    </row>
    <row r="21" spans="1:15">
      <c r="A21" s="20" t="s">
        <v>323</v>
      </c>
      <c r="B21" s="9" t="s">
        <v>265</v>
      </c>
      <c r="C21" s="9" t="s">
        <v>324</v>
      </c>
      <c r="D21" s="9" t="s">
        <v>21</v>
      </c>
      <c r="E21" s="10">
        <v>5</v>
      </c>
      <c r="F21" s="9"/>
      <c r="G21" s="9" t="s">
        <v>292</v>
      </c>
      <c r="H21" s="10">
        <v>12.59</v>
      </c>
      <c r="I21" s="10">
        <v>62.95</v>
      </c>
      <c r="J21" s="10">
        <v>0</v>
      </c>
      <c r="K21" s="10">
        <v>0</v>
      </c>
      <c r="L21" s="10">
        <v>0</v>
      </c>
      <c r="M21" s="10">
        <v>0</v>
      </c>
      <c r="N21" s="9"/>
      <c r="O21" s="21" t="s">
        <v>264</v>
      </c>
    </row>
    <row r="22" spans="1:15">
      <c r="A22" s="20" t="s">
        <v>323</v>
      </c>
      <c r="B22" s="9" t="s">
        <v>266</v>
      </c>
      <c r="C22" s="9" t="s">
        <v>325</v>
      </c>
      <c r="D22" s="9" t="s">
        <v>21</v>
      </c>
      <c r="E22" s="10">
        <v>5</v>
      </c>
      <c r="F22" s="9">
        <v>12</v>
      </c>
      <c r="G22" s="9" t="s">
        <v>326</v>
      </c>
      <c r="H22" s="10">
        <v>0.85</v>
      </c>
      <c r="I22" s="10">
        <v>0</v>
      </c>
      <c r="J22" s="10">
        <v>51</v>
      </c>
      <c r="K22" s="10">
        <v>0</v>
      </c>
      <c r="L22" s="10">
        <v>0</v>
      </c>
      <c r="M22" s="10">
        <v>0</v>
      </c>
      <c r="N22" s="9"/>
      <c r="O22" s="21" t="s">
        <v>264</v>
      </c>
    </row>
    <row r="23" spans="1:15">
      <c r="A23" s="20" t="s">
        <v>319</v>
      </c>
      <c r="B23" s="9" t="s">
        <v>267</v>
      </c>
      <c r="C23" s="9" t="s">
        <v>327</v>
      </c>
      <c r="D23" s="9" t="s">
        <v>321</v>
      </c>
      <c r="E23" s="10">
        <v>5</v>
      </c>
      <c r="F23" s="9"/>
      <c r="G23" s="9" t="s">
        <v>292</v>
      </c>
      <c r="H23" s="10">
        <v>803.66</v>
      </c>
      <c r="I23" s="10">
        <v>4018.3</v>
      </c>
      <c r="J23" s="10">
        <v>0</v>
      </c>
      <c r="K23" s="10">
        <v>0</v>
      </c>
      <c r="L23" s="10">
        <v>0</v>
      </c>
      <c r="M23" s="10">
        <v>0</v>
      </c>
      <c r="N23" s="9" t="s">
        <v>328</v>
      </c>
      <c r="O23" s="21" t="s">
        <v>264</v>
      </c>
    </row>
    <row r="24" spans="1:15">
      <c r="A24" s="20" t="s">
        <v>323</v>
      </c>
      <c r="B24" s="9" t="s">
        <v>268</v>
      </c>
      <c r="C24" s="9" t="s">
        <v>329</v>
      </c>
      <c r="D24" s="9" t="s">
        <v>21</v>
      </c>
      <c r="E24" s="10">
        <v>5</v>
      </c>
      <c r="F24" s="9"/>
      <c r="G24" s="9" t="s">
        <v>292</v>
      </c>
      <c r="H24" s="10">
        <v>23.47</v>
      </c>
      <c r="I24" s="10">
        <v>117.35</v>
      </c>
      <c r="J24" s="10">
        <v>0</v>
      </c>
      <c r="K24" s="10">
        <v>0</v>
      </c>
      <c r="L24" s="10">
        <v>0</v>
      </c>
      <c r="M24" s="10">
        <v>0</v>
      </c>
      <c r="N24" s="9"/>
      <c r="O24" s="21" t="s">
        <v>264</v>
      </c>
    </row>
    <row r="25" spans="1:15">
      <c r="A25" s="20" t="s">
        <v>323</v>
      </c>
      <c r="B25" s="9" t="s">
        <v>269</v>
      </c>
      <c r="C25" s="9" t="s">
        <v>330</v>
      </c>
      <c r="D25" s="9" t="s">
        <v>21</v>
      </c>
      <c r="E25" s="10">
        <v>5</v>
      </c>
      <c r="F25" s="9">
        <v>12</v>
      </c>
      <c r="G25" s="9" t="s">
        <v>326</v>
      </c>
      <c r="H25" s="10">
        <v>1.59</v>
      </c>
      <c r="I25" s="10">
        <v>0</v>
      </c>
      <c r="J25" s="10">
        <v>95.4</v>
      </c>
      <c r="K25" s="10">
        <v>0</v>
      </c>
      <c r="L25" s="10">
        <v>0</v>
      </c>
      <c r="M25" s="10">
        <v>0</v>
      </c>
      <c r="N25" s="9"/>
      <c r="O25" s="21" t="s">
        <v>264</v>
      </c>
    </row>
    <row r="26" spans="1:15">
      <c r="A26" s="20" t="s">
        <v>319</v>
      </c>
      <c r="B26" s="9" t="s">
        <v>270</v>
      </c>
      <c r="C26" s="9" t="s">
        <v>331</v>
      </c>
      <c r="D26" s="9" t="s">
        <v>321</v>
      </c>
      <c r="E26" s="10">
        <v>10</v>
      </c>
      <c r="F26" s="9"/>
      <c r="G26" s="9" t="s">
        <v>292</v>
      </c>
      <c r="H26" s="10">
        <v>82.97</v>
      </c>
      <c r="I26" s="10">
        <v>829.7</v>
      </c>
      <c r="J26" s="10">
        <v>0</v>
      </c>
      <c r="K26" s="10">
        <v>0</v>
      </c>
      <c r="L26" s="10">
        <v>0</v>
      </c>
      <c r="M26" s="10">
        <v>0</v>
      </c>
      <c r="N26" s="9" t="s">
        <v>332</v>
      </c>
      <c r="O26" s="21" t="s">
        <v>264</v>
      </c>
    </row>
    <row r="27" spans="1:15">
      <c r="A27" s="20" t="s">
        <v>323</v>
      </c>
      <c r="B27" s="9" t="s">
        <v>271</v>
      </c>
      <c r="C27" s="9" t="s">
        <v>333</v>
      </c>
      <c r="D27" s="9" t="s">
        <v>21</v>
      </c>
      <c r="E27" s="10">
        <v>10</v>
      </c>
      <c r="F27" s="9"/>
      <c r="G27" s="9" t="s">
        <v>292</v>
      </c>
      <c r="H27" s="10">
        <v>2.42</v>
      </c>
      <c r="I27" s="10">
        <v>24.2</v>
      </c>
      <c r="J27" s="10">
        <v>0</v>
      </c>
      <c r="K27" s="10">
        <v>0</v>
      </c>
      <c r="L27" s="10">
        <v>0</v>
      </c>
      <c r="M27" s="10">
        <v>0</v>
      </c>
      <c r="N27" s="9"/>
      <c r="O27" s="21" t="s">
        <v>264</v>
      </c>
    </row>
    <row r="28" spans="1:15">
      <c r="A28" s="20" t="s">
        <v>323</v>
      </c>
      <c r="B28" s="9" t="s">
        <v>272</v>
      </c>
      <c r="C28" s="9" t="s">
        <v>334</v>
      </c>
      <c r="D28" s="9" t="s">
        <v>21</v>
      </c>
      <c r="E28" s="10">
        <v>10</v>
      </c>
      <c r="F28" s="9">
        <v>12</v>
      </c>
      <c r="G28" s="9" t="s">
        <v>326</v>
      </c>
      <c r="H28" s="10">
        <v>0.16</v>
      </c>
      <c r="I28" s="10">
        <v>0</v>
      </c>
      <c r="J28" s="10">
        <v>19.2</v>
      </c>
      <c r="K28" s="10">
        <v>0</v>
      </c>
      <c r="L28" s="10">
        <v>0</v>
      </c>
      <c r="M28" s="10">
        <v>0</v>
      </c>
      <c r="N28" s="9"/>
      <c r="O28" s="21" t="s">
        <v>264</v>
      </c>
    </row>
    <row r="29" spans="1:15">
      <c r="A29" s="20" t="s">
        <v>319</v>
      </c>
      <c r="B29" s="9" t="s">
        <v>273</v>
      </c>
      <c r="C29" s="9" t="s">
        <v>335</v>
      </c>
      <c r="D29" s="9" t="s">
        <v>321</v>
      </c>
      <c r="E29" s="10">
        <v>5</v>
      </c>
      <c r="F29" s="9"/>
      <c r="G29" s="9" t="s">
        <v>292</v>
      </c>
      <c r="H29" s="10">
        <v>116.06</v>
      </c>
      <c r="I29" s="10">
        <v>580.29999999999995</v>
      </c>
      <c r="J29" s="10">
        <v>0</v>
      </c>
      <c r="K29" s="10">
        <v>0</v>
      </c>
      <c r="L29" s="10">
        <v>0</v>
      </c>
      <c r="M29" s="10">
        <v>0</v>
      </c>
      <c r="N29" s="9" t="s">
        <v>336</v>
      </c>
      <c r="O29" s="21" t="s">
        <v>264</v>
      </c>
    </row>
    <row r="30" spans="1:15">
      <c r="A30" s="20" t="s">
        <v>323</v>
      </c>
      <c r="B30" s="9" t="s">
        <v>274</v>
      </c>
      <c r="C30" s="9" t="s">
        <v>337</v>
      </c>
      <c r="D30" s="9" t="s">
        <v>21</v>
      </c>
      <c r="E30" s="10">
        <v>5</v>
      </c>
      <c r="F30" s="9"/>
      <c r="G30" s="9" t="s">
        <v>292</v>
      </c>
      <c r="H30" s="10">
        <v>3.39</v>
      </c>
      <c r="I30" s="10">
        <v>16.95</v>
      </c>
      <c r="J30" s="10">
        <v>0</v>
      </c>
      <c r="K30" s="10">
        <v>0</v>
      </c>
      <c r="L30" s="10">
        <v>0</v>
      </c>
      <c r="M30" s="10">
        <v>0</v>
      </c>
      <c r="N30" s="9"/>
      <c r="O30" s="21" t="s">
        <v>264</v>
      </c>
    </row>
    <row r="31" spans="1:15">
      <c r="A31" s="20" t="s">
        <v>323</v>
      </c>
      <c r="B31" s="9" t="s">
        <v>275</v>
      </c>
      <c r="C31" s="9" t="s">
        <v>338</v>
      </c>
      <c r="D31" s="9" t="s">
        <v>21</v>
      </c>
      <c r="E31" s="10">
        <v>5</v>
      </c>
      <c r="F31" s="9">
        <v>12</v>
      </c>
      <c r="G31" s="9" t="s">
        <v>326</v>
      </c>
      <c r="H31" s="10">
        <v>0.23</v>
      </c>
      <c r="I31" s="10">
        <v>0</v>
      </c>
      <c r="J31" s="10">
        <v>13.8</v>
      </c>
      <c r="K31" s="10">
        <v>0</v>
      </c>
      <c r="L31" s="10">
        <v>0</v>
      </c>
      <c r="M31" s="10">
        <v>0</v>
      </c>
      <c r="N31" s="9"/>
      <c r="O31" s="21" t="s">
        <v>264</v>
      </c>
    </row>
    <row r="32" spans="1:15">
      <c r="A32" s="20" t="s">
        <v>289</v>
      </c>
      <c r="B32" s="9" t="s">
        <v>276</v>
      </c>
      <c r="C32" s="9" t="s">
        <v>339</v>
      </c>
      <c r="D32" s="9" t="s">
        <v>306</v>
      </c>
      <c r="E32" s="10">
        <v>6</v>
      </c>
      <c r="F32" s="9"/>
      <c r="G32" s="9" t="s">
        <v>292</v>
      </c>
      <c r="H32" s="10">
        <v>148.44</v>
      </c>
      <c r="I32" s="10">
        <v>890.64</v>
      </c>
      <c r="J32" s="10">
        <v>0</v>
      </c>
      <c r="K32" s="10">
        <v>0</v>
      </c>
      <c r="L32" s="10">
        <v>0</v>
      </c>
      <c r="M32" s="10">
        <v>0</v>
      </c>
      <c r="N32" s="9" t="s">
        <v>340</v>
      </c>
      <c r="O32" s="21"/>
    </row>
    <row r="33" spans="1:15">
      <c r="A33" s="20" t="s">
        <v>289</v>
      </c>
      <c r="B33" s="9" t="s">
        <v>277</v>
      </c>
      <c r="C33" s="9" t="s">
        <v>341</v>
      </c>
      <c r="D33" s="9" t="s">
        <v>306</v>
      </c>
      <c r="E33" s="10">
        <v>1</v>
      </c>
      <c r="F33" s="9"/>
      <c r="G33" s="9" t="s">
        <v>292</v>
      </c>
      <c r="H33" s="10">
        <v>383.46</v>
      </c>
      <c r="I33" s="10">
        <v>383.46</v>
      </c>
      <c r="J33" s="10">
        <v>0</v>
      </c>
      <c r="K33" s="10">
        <v>0</v>
      </c>
      <c r="L33" s="10">
        <v>0</v>
      </c>
      <c r="M33" s="10">
        <v>0</v>
      </c>
      <c r="N33" s="9" t="s">
        <v>342</v>
      </c>
      <c r="O33" s="21"/>
    </row>
    <row r="34" spans="1:15">
      <c r="A34" s="20" t="s">
        <v>289</v>
      </c>
      <c r="B34" s="9" t="s">
        <v>278</v>
      </c>
      <c r="C34" s="9" t="s">
        <v>343</v>
      </c>
      <c r="D34" s="9" t="s">
        <v>306</v>
      </c>
      <c r="E34" s="10">
        <v>1</v>
      </c>
      <c r="F34" s="9"/>
      <c r="G34" s="9" t="s">
        <v>292</v>
      </c>
      <c r="H34" s="10">
        <v>788.19</v>
      </c>
      <c r="I34" s="10">
        <v>788.19</v>
      </c>
      <c r="J34" s="10">
        <v>0</v>
      </c>
      <c r="K34" s="10">
        <v>0</v>
      </c>
      <c r="L34" s="10">
        <v>0</v>
      </c>
      <c r="M34" s="10">
        <v>0</v>
      </c>
      <c r="N34" s="9" t="s">
        <v>344</v>
      </c>
      <c r="O34" s="21"/>
    </row>
    <row r="35" spans="1:15">
      <c r="A35" s="20" t="s">
        <v>289</v>
      </c>
      <c r="B35" s="9" t="s">
        <v>279</v>
      </c>
      <c r="C35" s="9" t="s">
        <v>345</v>
      </c>
      <c r="D35" s="9" t="s">
        <v>306</v>
      </c>
      <c r="E35" s="10">
        <v>8</v>
      </c>
      <c r="F35" s="9"/>
      <c r="G35" s="9" t="s">
        <v>292</v>
      </c>
      <c r="H35" s="10">
        <v>12.72</v>
      </c>
      <c r="I35" s="10">
        <v>101.76</v>
      </c>
      <c r="J35" s="10">
        <v>0</v>
      </c>
      <c r="K35" s="10">
        <v>0</v>
      </c>
      <c r="L35" s="10">
        <v>0</v>
      </c>
      <c r="M35" s="10">
        <v>0</v>
      </c>
      <c r="N35" s="9" t="s">
        <v>346</v>
      </c>
      <c r="O35" s="21"/>
    </row>
    <row r="36" spans="1:15">
      <c r="A36" s="20" t="s">
        <v>289</v>
      </c>
      <c r="B36" s="9" t="s">
        <v>280</v>
      </c>
      <c r="C36" s="9" t="s">
        <v>347</v>
      </c>
      <c r="D36" s="9" t="s">
        <v>306</v>
      </c>
      <c r="E36" s="10">
        <v>8</v>
      </c>
      <c r="F36" s="9"/>
      <c r="G36" s="9" t="s">
        <v>292</v>
      </c>
      <c r="H36" s="10">
        <v>37.46</v>
      </c>
      <c r="I36" s="10">
        <v>299.68</v>
      </c>
      <c r="J36" s="10">
        <v>0</v>
      </c>
      <c r="K36" s="10">
        <v>0</v>
      </c>
      <c r="L36" s="10">
        <v>0</v>
      </c>
      <c r="M36" s="10">
        <v>0</v>
      </c>
      <c r="N36" s="9" t="s">
        <v>348</v>
      </c>
      <c r="O36" s="21"/>
    </row>
    <row r="37" spans="1:15">
      <c r="A37" s="20" t="s">
        <v>289</v>
      </c>
      <c r="B37" s="9" t="s">
        <v>281</v>
      </c>
      <c r="C37" s="9" t="s">
        <v>349</v>
      </c>
      <c r="D37" s="9" t="s">
        <v>306</v>
      </c>
      <c r="E37" s="10">
        <v>6</v>
      </c>
      <c r="F37" s="9"/>
      <c r="G37" s="9" t="s">
        <v>292</v>
      </c>
      <c r="H37" s="10">
        <v>10.26</v>
      </c>
      <c r="I37" s="10">
        <v>61.56</v>
      </c>
      <c r="J37" s="10">
        <v>0</v>
      </c>
      <c r="K37" s="10">
        <v>0</v>
      </c>
      <c r="L37" s="10">
        <v>0</v>
      </c>
      <c r="M37" s="10">
        <v>0</v>
      </c>
      <c r="N37" s="9" t="s">
        <v>350</v>
      </c>
      <c r="O37" s="21"/>
    </row>
    <row r="38" spans="1:15">
      <c r="A38" s="20" t="s">
        <v>351</v>
      </c>
      <c r="B38" s="9" t="s">
        <v>282</v>
      </c>
      <c r="C38" s="9" t="s">
        <v>352</v>
      </c>
      <c r="D38" s="9" t="s">
        <v>353</v>
      </c>
      <c r="E38" s="10">
        <v>1</v>
      </c>
      <c r="F38" s="9"/>
      <c r="G38" s="9" t="s">
        <v>292</v>
      </c>
      <c r="H38" s="10">
        <v>1013.54</v>
      </c>
      <c r="I38" s="10">
        <v>1013.54</v>
      </c>
      <c r="J38" s="10">
        <v>0</v>
      </c>
      <c r="K38" s="10">
        <v>0</v>
      </c>
      <c r="L38" s="10">
        <v>0</v>
      </c>
      <c r="M38" s="10">
        <v>0</v>
      </c>
      <c r="N38" s="9" t="s">
        <v>354</v>
      </c>
      <c r="O38" s="21"/>
    </row>
    <row r="39" spans="1:15">
      <c r="A39" s="20" t="s">
        <v>323</v>
      </c>
      <c r="B39" s="9" t="s">
        <v>283</v>
      </c>
      <c r="C39" s="9" t="s">
        <v>355</v>
      </c>
      <c r="D39" s="9" t="s">
        <v>21</v>
      </c>
      <c r="E39" s="10">
        <v>1</v>
      </c>
      <c r="F39" s="9">
        <v>12</v>
      </c>
      <c r="G39" s="9" t="s">
        <v>326</v>
      </c>
      <c r="H39" s="10">
        <v>2.0099999999999998</v>
      </c>
      <c r="I39" s="10">
        <v>0</v>
      </c>
      <c r="J39" s="10">
        <v>24.12</v>
      </c>
      <c r="K39" s="10">
        <v>0</v>
      </c>
      <c r="L39" s="10">
        <v>0</v>
      </c>
      <c r="M39" s="10">
        <v>0</v>
      </c>
      <c r="N39" s="9"/>
      <c r="O39" s="21" t="s">
        <v>264</v>
      </c>
    </row>
    <row r="40" spans="1:15">
      <c r="A40" s="20" t="s">
        <v>351</v>
      </c>
      <c r="B40" s="9" t="s">
        <v>284</v>
      </c>
      <c r="C40" s="9" t="s">
        <v>356</v>
      </c>
      <c r="D40" s="9" t="s">
        <v>353</v>
      </c>
      <c r="E40" s="10">
        <v>1</v>
      </c>
      <c r="F40" s="9"/>
      <c r="G40" s="9" t="s">
        <v>292</v>
      </c>
      <c r="H40" s="10">
        <v>329.05</v>
      </c>
      <c r="I40" s="10">
        <v>329.05</v>
      </c>
      <c r="J40" s="10">
        <v>0</v>
      </c>
      <c r="K40" s="10">
        <v>0</v>
      </c>
      <c r="L40" s="10">
        <v>0</v>
      </c>
      <c r="M40" s="10">
        <v>0</v>
      </c>
      <c r="N40" s="9" t="s">
        <v>357</v>
      </c>
      <c r="O40" s="21"/>
    </row>
    <row r="41" spans="1:15">
      <c r="A41" s="20" t="s">
        <v>323</v>
      </c>
      <c r="B41" s="9" t="s">
        <v>285</v>
      </c>
      <c r="C41" s="9" t="s">
        <v>358</v>
      </c>
      <c r="D41" s="9" t="s">
        <v>21</v>
      </c>
      <c r="E41" s="10">
        <v>1</v>
      </c>
      <c r="F41" s="9">
        <v>12</v>
      </c>
      <c r="G41" s="9" t="s">
        <v>326</v>
      </c>
      <c r="H41" s="10">
        <v>0.65</v>
      </c>
      <c r="I41" s="10">
        <v>0</v>
      </c>
      <c r="J41" s="10">
        <v>7.8</v>
      </c>
      <c r="K41" s="10">
        <v>0</v>
      </c>
      <c r="L41" s="10">
        <v>0</v>
      </c>
      <c r="M41" s="10">
        <v>0</v>
      </c>
      <c r="N41" s="9"/>
      <c r="O41" s="21" t="s">
        <v>264</v>
      </c>
    </row>
    <row r="42" spans="1:15">
      <c r="A42" s="20" t="s">
        <v>351</v>
      </c>
      <c r="B42" s="9" t="s">
        <v>286</v>
      </c>
      <c r="C42" s="9" t="s">
        <v>359</v>
      </c>
      <c r="D42" s="9" t="s">
        <v>353</v>
      </c>
      <c r="E42" s="10">
        <v>3</v>
      </c>
      <c r="F42" s="9"/>
      <c r="G42" s="9" t="s">
        <v>292</v>
      </c>
      <c r="H42" s="10">
        <v>258.95999999999998</v>
      </c>
      <c r="I42" s="10">
        <v>776.88</v>
      </c>
      <c r="J42" s="10">
        <v>0</v>
      </c>
      <c r="K42" s="10">
        <v>0</v>
      </c>
      <c r="L42" s="10">
        <v>0</v>
      </c>
      <c r="M42" s="10">
        <v>0</v>
      </c>
      <c r="N42" s="9" t="s">
        <v>360</v>
      </c>
      <c r="O42" s="21"/>
    </row>
    <row r="43" spans="1:15">
      <c r="A43" s="20" t="s">
        <v>323</v>
      </c>
      <c r="B43" s="9" t="s">
        <v>287</v>
      </c>
      <c r="C43" s="9" t="s">
        <v>361</v>
      </c>
      <c r="D43" s="9" t="s">
        <v>21</v>
      </c>
      <c r="E43" s="10">
        <v>3</v>
      </c>
      <c r="F43" s="9">
        <v>12</v>
      </c>
      <c r="G43" s="9" t="s">
        <v>326</v>
      </c>
      <c r="H43" s="10">
        <v>0.51</v>
      </c>
      <c r="I43" s="10">
        <v>0</v>
      </c>
      <c r="J43" s="10">
        <v>18.36</v>
      </c>
      <c r="K43" s="10">
        <v>0</v>
      </c>
      <c r="L43" s="10">
        <v>0</v>
      </c>
      <c r="M43" s="10">
        <v>0</v>
      </c>
      <c r="N43" s="9"/>
      <c r="O43" s="21" t="s">
        <v>264</v>
      </c>
    </row>
    <row r="44" spans="1:15" s="16" customFormat="1">
      <c r="A44" s="20" t="s">
        <v>362</v>
      </c>
      <c r="B44" s="9" t="s">
        <v>365</v>
      </c>
      <c r="C44" s="9" t="s">
        <v>366</v>
      </c>
      <c r="D44" s="9" t="s">
        <v>21</v>
      </c>
      <c r="E44" s="10">
        <v>1</v>
      </c>
      <c r="F44" s="9"/>
      <c r="G44" s="9" t="s">
        <v>367</v>
      </c>
      <c r="H44" s="10">
        <v>281.25</v>
      </c>
      <c r="I44" s="10">
        <v>281.25</v>
      </c>
      <c r="J44" s="10">
        <v>0</v>
      </c>
      <c r="K44" s="10">
        <v>0</v>
      </c>
      <c r="L44" s="10">
        <v>0</v>
      </c>
      <c r="M44" s="10">
        <v>0</v>
      </c>
      <c r="N44" s="9"/>
      <c r="O44" s="21"/>
    </row>
    <row r="45" spans="1:15">
      <c r="A45" s="20" t="s">
        <v>362</v>
      </c>
      <c r="B45" s="9" t="s">
        <v>288</v>
      </c>
      <c r="C45" s="9" t="s">
        <v>363</v>
      </c>
      <c r="D45" s="9" t="s">
        <v>21</v>
      </c>
      <c r="E45" s="10">
        <v>8</v>
      </c>
      <c r="F45" s="9"/>
      <c r="G45" s="9" t="s">
        <v>364</v>
      </c>
      <c r="H45" s="10">
        <v>29.17</v>
      </c>
      <c r="I45" s="10">
        <v>233.36</v>
      </c>
      <c r="J45" s="10">
        <v>0</v>
      </c>
      <c r="K45" s="10">
        <v>0</v>
      </c>
      <c r="L45" s="10">
        <v>0</v>
      </c>
      <c r="M45" s="10">
        <v>0</v>
      </c>
      <c r="N45" s="9"/>
      <c r="O45" s="21"/>
    </row>
    <row r="46" spans="1:15">
      <c r="A46" s="16"/>
      <c r="B46" s="16"/>
      <c r="C46" s="16"/>
      <c r="D46" s="16"/>
      <c r="E46" s="16"/>
      <c r="F46" s="16"/>
      <c r="G46" s="16"/>
      <c r="H46" s="16" t="s">
        <v>25</v>
      </c>
      <c r="I46" s="16">
        <f>SUM(I2:I45)</f>
        <v>33498.294541999996</v>
      </c>
      <c r="J46" s="16">
        <f>SUM(J2:J45)</f>
        <v>229.68</v>
      </c>
      <c r="K46" s="16">
        <f>SUM(K2:K45)</f>
        <v>0</v>
      </c>
      <c r="L46" s="16">
        <f>SUM(L2:L45)</f>
        <v>0</v>
      </c>
      <c r="M46" s="16">
        <f>SUM(M2:M45)</f>
        <v>0</v>
      </c>
      <c r="N46" s="16"/>
      <c r="O46" s="16"/>
    </row>
    <row r="47" spans="1:15">
      <c r="A47" s="16"/>
      <c r="B47" s="16"/>
      <c r="C47" s="16"/>
      <c r="D47" s="16"/>
      <c r="E47" s="16"/>
      <c r="F47" s="16"/>
      <c r="G47" s="16"/>
      <c r="H47" s="16" t="s">
        <v>25</v>
      </c>
      <c r="I47" s="16">
        <f>SUM(I46:M46)</f>
        <v>33727.974541999996</v>
      </c>
      <c r="J47" s="16"/>
      <c r="K47" s="16"/>
      <c r="L47" s="16"/>
      <c r="M47" s="16"/>
      <c r="N47" s="16"/>
      <c r="O47" s="16"/>
    </row>
  </sheetData>
  <pageMargins left="0.75" right="0.75" top="1" bottom="1" header="0.5" footer="0.5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37"/>
  <sheetViews>
    <sheetView zoomScale="60" zoomScaleNormal="60" workbookViewId="0">
      <selection activeCell="B8" sqref="B8"/>
    </sheetView>
  </sheetViews>
  <sheetFormatPr defaultRowHeight="20.25"/>
  <cols>
    <col min="1" max="1" width="26.28515625" customWidth="1"/>
    <col min="2" max="2" width="185.5703125" customWidth="1"/>
    <col min="3" max="3" width="28.28515625" customWidth="1"/>
    <col min="4" max="4" width="22.85546875" customWidth="1"/>
    <col min="5" max="6" width="12" customWidth="1"/>
    <col min="7" max="7" width="12" style="33" customWidth="1"/>
    <col min="8" max="10" width="14.7109375" bestFit="1" customWidth="1"/>
  </cols>
  <sheetData>
    <row r="1" spans="1:10" ht="60.75">
      <c r="A1" s="38"/>
      <c r="B1" s="38"/>
      <c r="C1" s="38"/>
      <c r="D1" s="38"/>
      <c r="E1" s="38"/>
      <c r="F1" s="38"/>
      <c r="G1" s="38"/>
      <c r="H1" s="25" t="s">
        <v>26</v>
      </c>
      <c r="I1" s="25" t="s">
        <v>27</v>
      </c>
      <c r="J1" s="25" t="s">
        <v>28</v>
      </c>
    </row>
    <row r="2" spans="1:10">
      <c r="A2" s="39" t="s">
        <v>29</v>
      </c>
      <c r="B2" s="40"/>
      <c r="C2" s="41"/>
      <c r="D2" s="42"/>
      <c r="E2" s="42"/>
      <c r="F2" s="42"/>
      <c r="G2" s="42"/>
      <c r="H2" s="28">
        <f>SUM(H5:H997)</f>
        <v>14409.66</v>
      </c>
      <c r="I2" s="26">
        <f>SUM(I5:I997)</f>
        <v>12276.960000000003</v>
      </c>
      <c r="J2" s="26">
        <f>SUM(J5:J997)</f>
        <v>26686.620000000003</v>
      </c>
    </row>
    <row r="3" spans="1:10">
      <c r="A3" s="39" t="s">
        <v>30</v>
      </c>
      <c r="B3" s="40"/>
      <c r="C3" s="41"/>
      <c r="D3" s="43">
        <v>0.62590000000000001</v>
      </c>
      <c r="E3" s="42"/>
      <c r="F3" s="42"/>
      <c r="G3" s="42"/>
      <c r="H3" s="28">
        <f>H2*(1-$D$3)</f>
        <v>5390.6538059999993</v>
      </c>
      <c r="I3" s="26">
        <f>I2*(1-$D$3)</f>
        <v>4592.8107360000013</v>
      </c>
      <c r="J3" s="26">
        <f>J2*(1-$D$3)</f>
        <v>9983.4645420000015</v>
      </c>
    </row>
    <row r="4" spans="1:10" ht="60.75">
      <c r="A4" s="27" t="s">
        <v>31</v>
      </c>
      <c r="B4" s="27" t="s">
        <v>32</v>
      </c>
      <c r="C4" s="27" t="s">
        <v>33</v>
      </c>
      <c r="D4" s="29" t="s">
        <v>34</v>
      </c>
      <c r="E4" s="29" t="s">
        <v>35</v>
      </c>
      <c r="F4" s="29" t="s">
        <v>36</v>
      </c>
      <c r="G4" s="29" t="s">
        <v>37</v>
      </c>
      <c r="H4" s="27" t="s">
        <v>38</v>
      </c>
      <c r="I4" s="27" t="s">
        <v>39</v>
      </c>
      <c r="J4" s="27" t="s">
        <v>40</v>
      </c>
    </row>
    <row r="5" spans="1:10" ht="62.25" customHeight="1">
      <c r="A5" s="3" t="s">
        <v>41</v>
      </c>
      <c r="B5" s="4" t="s">
        <v>42</v>
      </c>
      <c r="C5" s="5"/>
      <c r="D5" s="6"/>
      <c r="E5" s="6"/>
      <c r="F5" s="7"/>
      <c r="G5" s="32"/>
      <c r="H5" s="4">
        <f>$C5*$G5*D5</f>
        <v>0</v>
      </c>
      <c r="I5" s="4">
        <f>$C5*$G5*E5</f>
        <v>0</v>
      </c>
      <c r="J5" s="4">
        <f>H5+I5</f>
        <v>0</v>
      </c>
    </row>
    <row r="6" spans="1:10">
      <c r="A6" s="8" t="s">
        <v>43</v>
      </c>
      <c r="B6" s="4" t="s">
        <v>44</v>
      </c>
      <c r="C6" s="5">
        <v>10.42</v>
      </c>
      <c r="D6" s="6">
        <v>0.4299424184261037</v>
      </c>
      <c r="E6" s="6">
        <v>0.5700575815738963</v>
      </c>
      <c r="F6" s="4" t="s">
        <v>24</v>
      </c>
      <c r="G6" s="4"/>
      <c r="H6" s="4">
        <f t="shared" ref="H6:H69" si="0">$C6*$G6*D6</f>
        <v>0</v>
      </c>
      <c r="I6" s="4">
        <f t="shared" ref="I6:I69" si="1">$C6*$G6*E6</f>
        <v>0</v>
      </c>
      <c r="J6" s="4">
        <f t="shared" ref="J6:J69" si="2">H6+I6</f>
        <v>0</v>
      </c>
    </row>
    <row r="7" spans="1:10">
      <c r="A7" s="8" t="s">
        <v>45</v>
      </c>
      <c r="B7" s="4" t="s">
        <v>46</v>
      </c>
      <c r="C7" s="5">
        <v>11.46</v>
      </c>
      <c r="D7" s="6">
        <v>0.41012216404886559</v>
      </c>
      <c r="E7" s="6">
        <v>0.58987783595113441</v>
      </c>
      <c r="F7" s="4" t="s">
        <v>24</v>
      </c>
      <c r="G7" s="4"/>
      <c r="H7" s="4">
        <f t="shared" si="0"/>
        <v>0</v>
      </c>
      <c r="I7" s="4">
        <f t="shared" si="1"/>
        <v>0</v>
      </c>
      <c r="J7" s="4">
        <f t="shared" si="2"/>
        <v>0</v>
      </c>
    </row>
    <row r="8" spans="1:10">
      <c r="A8" s="8" t="s">
        <v>47</v>
      </c>
      <c r="B8" s="4" t="s">
        <v>48</v>
      </c>
      <c r="C8" s="5">
        <v>13.86</v>
      </c>
      <c r="D8" s="6">
        <v>0.37012987012987014</v>
      </c>
      <c r="E8" s="6">
        <v>0.62987012987012991</v>
      </c>
      <c r="F8" s="4" t="s">
        <v>24</v>
      </c>
      <c r="G8" s="4"/>
      <c r="H8" s="4">
        <f t="shared" si="0"/>
        <v>0</v>
      </c>
      <c r="I8" s="4">
        <f t="shared" si="1"/>
        <v>0</v>
      </c>
      <c r="J8" s="4">
        <f t="shared" si="2"/>
        <v>0</v>
      </c>
    </row>
    <row r="9" spans="1:10">
      <c r="A9" s="8" t="s">
        <v>49</v>
      </c>
      <c r="B9" s="4" t="s">
        <v>50</v>
      </c>
      <c r="C9" s="5">
        <v>16.690000000000001</v>
      </c>
      <c r="D9" s="6">
        <v>0.33013780707010182</v>
      </c>
      <c r="E9" s="6">
        <v>0.66986219292989813</v>
      </c>
      <c r="F9" s="4" t="s">
        <v>24</v>
      </c>
      <c r="G9" s="4"/>
      <c r="H9" s="4">
        <f t="shared" si="0"/>
        <v>0</v>
      </c>
      <c r="I9" s="4">
        <f t="shared" si="1"/>
        <v>0</v>
      </c>
      <c r="J9" s="4">
        <f t="shared" si="2"/>
        <v>0</v>
      </c>
    </row>
    <row r="10" spans="1:10">
      <c r="A10" s="8" t="s">
        <v>51</v>
      </c>
      <c r="B10" s="4" t="s">
        <v>52</v>
      </c>
      <c r="C10" s="5">
        <v>20.97</v>
      </c>
      <c r="D10" s="6">
        <v>0.27992370052455889</v>
      </c>
      <c r="E10" s="6">
        <v>0.72007629947544105</v>
      </c>
      <c r="F10" s="4" t="s">
        <v>24</v>
      </c>
      <c r="G10" s="4"/>
      <c r="H10" s="4">
        <f t="shared" si="0"/>
        <v>0</v>
      </c>
      <c r="I10" s="4">
        <f t="shared" si="1"/>
        <v>0</v>
      </c>
      <c r="J10" s="4">
        <f t="shared" si="2"/>
        <v>0</v>
      </c>
    </row>
    <row r="11" spans="1:10">
      <c r="A11" s="8" t="s">
        <v>53</v>
      </c>
      <c r="B11" s="4" t="s">
        <v>54</v>
      </c>
      <c r="C11" s="5">
        <v>23.82</v>
      </c>
      <c r="D11" s="6">
        <v>0.2699412258606213</v>
      </c>
      <c r="E11" s="6">
        <v>0.7300587741393787</v>
      </c>
      <c r="F11" s="4" t="s">
        <v>24</v>
      </c>
      <c r="G11" s="4"/>
      <c r="H11" s="4">
        <f t="shared" si="0"/>
        <v>0</v>
      </c>
      <c r="I11" s="4">
        <f t="shared" si="1"/>
        <v>0</v>
      </c>
      <c r="J11" s="4">
        <f t="shared" si="2"/>
        <v>0</v>
      </c>
    </row>
    <row r="12" spans="1:10" ht="62.25" customHeight="1">
      <c r="A12" s="3" t="s">
        <v>55</v>
      </c>
      <c r="B12" s="4" t="s">
        <v>56</v>
      </c>
      <c r="C12" s="5"/>
      <c r="D12" s="6"/>
      <c r="E12" s="6"/>
      <c r="F12" s="7"/>
      <c r="G12" s="32"/>
      <c r="H12" s="4">
        <f t="shared" si="0"/>
        <v>0</v>
      </c>
      <c r="I12" s="4">
        <f t="shared" si="1"/>
        <v>0</v>
      </c>
      <c r="J12" s="4">
        <f t="shared" si="2"/>
        <v>0</v>
      </c>
    </row>
    <row r="13" spans="1:10">
      <c r="A13" s="8" t="s">
        <v>57</v>
      </c>
      <c r="B13" s="4" t="s">
        <v>44</v>
      </c>
      <c r="C13" s="5">
        <v>7.12</v>
      </c>
      <c r="D13" s="6">
        <v>0.6797752808988764</v>
      </c>
      <c r="E13" s="6">
        <v>0.3202247191011236</v>
      </c>
      <c r="F13" s="4" t="s">
        <v>24</v>
      </c>
      <c r="G13" s="4"/>
      <c r="H13" s="4">
        <f t="shared" si="0"/>
        <v>0</v>
      </c>
      <c r="I13" s="4">
        <f t="shared" si="1"/>
        <v>0</v>
      </c>
      <c r="J13" s="4">
        <f t="shared" si="2"/>
        <v>0</v>
      </c>
    </row>
    <row r="14" spans="1:10">
      <c r="A14" s="8" t="s">
        <v>58</v>
      </c>
      <c r="B14" s="4" t="s">
        <v>46</v>
      </c>
      <c r="C14" s="5">
        <v>7.82</v>
      </c>
      <c r="D14" s="6">
        <v>0.65984654731457804</v>
      </c>
      <c r="E14" s="6">
        <v>0.34015345268542202</v>
      </c>
      <c r="F14" s="4" t="s">
        <v>24</v>
      </c>
      <c r="G14" s="4"/>
      <c r="H14" s="4">
        <f t="shared" si="0"/>
        <v>0</v>
      </c>
      <c r="I14" s="4">
        <f t="shared" si="1"/>
        <v>0</v>
      </c>
      <c r="J14" s="4">
        <f t="shared" si="2"/>
        <v>0</v>
      </c>
    </row>
    <row r="15" spans="1:10">
      <c r="A15" s="8" t="s">
        <v>59</v>
      </c>
      <c r="B15" s="4" t="s">
        <v>48</v>
      </c>
      <c r="C15" s="5">
        <v>8.9700000000000006</v>
      </c>
      <c r="D15" s="6">
        <v>0.64994425863991079</v>
      </c>
      <c r="E15" s="6">
        <v>0.35005574136008921</v>
      </c>
      <c r="F15" s="4" t="s">
        <v>24</v>
      </c>
      <c r="G15" s="4"/>
      <c r="H15" s="4">
        <f t="shared" si="0"/>
        <v>0</v>
      </c>
      <c r="I15" s="4">
        <f t="shared" si="1"/>
        <v>0</v>
      </c>
      <c r="J15" s="4">
        <f t="shared" si="2"/>
        <v>0</v>
      </c>
    </row>
    <row r="16" spans="1:10">
      <c r="A16" s="8" t="s">
        <v>60</v>
      </c>
      <c r="B16" s="4" t="s">
        <v>50</v>
      </c>
      <c r="C16" s="5">
        <v>10.89</v>
      </c>
      <c r="D16" s="6">
        <v>0.59963269054178148</v>
      </c>
      <c r="E16" s="6">
        <v>0.40036730945821858</v>
      </c>
      <c r="F16" s="4" t="s">
        <v>24</v>
      </c>
      <c r="G16" s="4"/>
      <c r="H16" s="4">
        <f t="shared" si="0"/>
        <v>0</v>
      </c>
      <c r="I16" s="4">
        <f t="shared" si="1"/>
        <v>0</v>
      </c>
      <c r="J16" s="4">
        <f t="shared" si="2"/>
        <v>0</v>
      </c>
    </row>
    <row r="17" spans="1:10">
      <c r="A17" s="8" t="s">
        <v>61</v>
      </c>
      <c r="B17" s="4" t="s">
        <v>52</v>
      </c>
      <c r="C17" s="5">
        <v>13.07</v>
      </c>
      <c r="D17" s="6">
        <v>0.55011476664116299</v>
      </c>
      <c r="E17" s="6">
        <v>0.44988523335883701</v>
      </c>
      <c r="F17" s="4" t="s">
        <v>24</v>
      </c>
      <c r="G17" s="4"/>
      <c r="H17" s="4">
        <f t="shared" si="0"/>
        <v>0</v>
      </c>
      <c r="I17" s="4">
        <f t="shared" si="1"/>
        <v>0</v>
      </c>
      <c r="J17" s="4">
        <f t="shared" si="2"/>
        <v>0</v>
      </c>
    </row>
    <row r="18" spans="1:10">
      <c r="A18" s="8" t="s">
        <v>62</v>
      </c>
      <c r="B18" s="4" t="s">
        <v>54</v>
      </c>
      <c r="C18" s="5">
        <v>16.010000000000002</v>
      </c>
      <c r="D18" s="6">
        <v>0.48969394128669574</v>
      </c>
      <c r="E18" s="6">
        <v>0.51030605871330426</v>
      </c>
      <c r="F18" s="4" t="s">
        <v>24</v>
      </c>
      <c r="G18" s="4"/>
      <c r="H18" s="4">
        <f t="shared" si="0"/>
        <v>0</v>
      </c>
      <c r="I18" s="4">
        <f t="shared" si="1"/>
        <v>0</v>
      </c>
      <c r="J18" s="4">
        <f t="shared" si="2"/>
        <v>0</v>
      </c>
    </row>
    <row r="19" spans="1:10" ht="62.25" customHeight="1">
      <c r="A19" s="3" t="s">
        <v>63</v>
      </c>
      <c r="B19" s="4" t="s">
        <v>64</v>
      </c>
      <c r="C19" s="5"/>
      <c r="D19" s="6"/>
      <c r="E19" s="6"/>
      <c r="F19" s="7"/>
      <c r="G19" s="32"/>
      <c r="H19" s="31">
        <f t="shared" si="0"/>
        <v>0</v>
      </c>
      <c r="I19" s="31">
        <f t="shared" si="1"/>
        <v>0</v>
      </c>
      <c r="J19" s="31">
        <f t="shared" si="2"/>
        <v>0</v>
      </c>
    </row>
    <row r="20" spans="1:10">
      <c r="A20" s="8" t="s">
        <v>65</v>
      </c>
      <c r="B20" s="4" t="s">
        <v>66</v>
      </c>
      <c r="C20" s="5">
        <v>9.9</v>
      </c>
      <c r="D20" s="6">
        <v>0.65959595959595962</v>
      </c>
      <c r="E20" s="6">
        <v>0.34040404040404038</v>
      </c>
      <c r="F20" s="30" t="s">
        <v>24</v>
      </c>
      <c r="G20" s="30"/>
      <c r="H20" s="31">
        <f t="shared" si="0"/>
        <v>0</v>
      </c>
      <c r="I20" s="31">
        <f t="shared" si="1"/>
        <v>0</v>
      </c>
      <c r="J20" s="31">
        <f t="shared" si="2"/>
        <v>0</v>
      </c>
    </row>
    <row r="21" spans="1:10">
      <c r="A21" s="8" t="s">
        <v>67</v>
      </c>
      <c r="B21" s="4" t="s">
        <v>68</v>
      </c>
      <c r="C21" s="5">
        <v>14.36</v>
      </c>
      <c r="D21" s="6">
        <v>0.52994428969359331</v>
      </c>
      <c r="E21" s="6">
        <v>0.47005571030640664</v>
      </c>
      <c r="F21" s="30" t="s">
        <v>24</v>
      </c>
      <c r="G21" s="30"/>
      <c r="H21" s="31">
        <f t="shared" si="0"/>
        <v>0</v>
      </c>
      <c r="I21" s="31">
        <f t="shared" si="1"/>
        <v>0</v>
      </c>
      <c r="J21" s="31">
        <f t="shared" si="2"/>
        <v>0</v>
      </c>
    </row>
    <row r="22" spans="1:10">
      <c r="A22" s="8" t="s">
        <v>69</v>
      </c>
      <c r="B22" s="4" t="s">
        <v>70</v>
      </c>
      <c r="C22" s="5">
        <v>18.22</v>
      </c>
      <c r="D22" s="6">
        <v>0.41986827661909992</v>
      </c>
      <c r="E22" s="6">
        <v>0.58013172338090002</v>
      </c>
      <c r="F22" s="30" t="s">
        <v>24</v>
      </c>
      <c r="G22" s="30"/>
      <c r="H22" s="31">
        <f t="shared" si="0"/>
        <v>0</v>
      </c>
      <c r="I22" s="31">
        <f t="shared" si="1"/>
        <v>0</v>
      </c>
      <c r="J22" s="31">
        <f t="shared" si="2"/>
        <v>0</v>
      </c>
    </row>
    <row r="23" spans="1:10">
      <c r="A23" s="8" t="s">
        <v>71</v>
      </c>
      <c r="B23" s="4" t="s">
        <v>72</v>
      </c>
      <c r="C23" s="5">
        <v>20.05</v>
      </c>
      <c r="D23" s="6">
        <v>0.38004987531172069</v>
      </c>
      <c r="E23" s="6">
        <v>0.61995012468827926</v>
      </c>
      <c r="F23" s="30" t="s">
        <v>24</v>
      </c>
      <c r="G23" s="30"/>
      <c r="H23" s="31">
        <f t="shared" si="0"/>
        <v>0</v>
      </c>
      <c r="I23" s="31">
        <f t="shared" si="1"/>
        <v>0</v>
      </c>
      <c r="J23" s="31">
        <f t="shared" si="2"/>
        <v>0</v>
      </c>
    </row>
    <row r="24" spans="1:10">
      <c r="A24" s="8" t="s">
        <v>73</v>
      </c>
      <c r="B24" s="4" t="s">
        <v>74</v>
      </c>
      <c r="C24" s="5"/>
      <c r="D24" s="6"/>
      <c r="E24" s="6"/>
      <c r="F24" s="9"/>
      <c r="G24" s="30"/>
      <c r="H24" s="31">
        <f t="shared" si="0"/>
        <v>0</v>
      </c>
      <c r="I24" s="31">
        <f t="shared" si="1"/>
        <v>0</v>
      </c>
      <c r="J24" s="31">
        <f t="shared" si="2"/>
        <v>0</v>
      </c>
    </row>
    <row r="25" spans="1:10">
      <c r="A25" s="8" t="s">
        <v>75</v>
      </c>
      <c r="B25" s="4" t="s">
        <v>76</v>
      </c>
      <c r="C25" s="5">
        <v>14.25</v>
      </c>
      <c r="D25" s="6">
        <v>0.36</v>
      </c>
      <c r="E25" s="6">
        <v>0.64000000000000012</v>
      </c>
      <c r="F25" s="30" t="s">
        <v>237</v>
      </c>
      <c r="G25" s="30"/>
      <c r="H25" s="31">
        <f t="shared" si="0"/>
        <v>0</v>
      </c>
      <c r="I25" s="31">
        <f t="shared" si="1"/>
        <v>0</v>
      </c>
      <c r="J25" s="31">
        <f t="shared" si="2"/>
        <v>0</v>
      </c>
    </row>
    <row r="26" spans="1:10">
      <c r="A26" s="8" t="s">
        <v>77</v>
      </c>
      <c r="B26" s="4" t="s">
        <v>78</v>
      </c>
      <c r="C26" s="5">
        <v>26.52</v>
      </c>
      <c r="D26" s="6">
        <v>0.19984917043740572</v>
      </c>
      <c r="E26" s="6">
        <v>0.8001508295625942</v>
      </c>
      <c r="F26" s="30" t="s">
        <v>237</v>
      </c>
      <c r="G26" s="30"/>
      <c r="H26" s="31">
        <f t="shared" si="0"/>
        <v>0</v>
      </c>
      <c r="I26" s="31">
        <f t="shared" si="1"/>
        <v>0</v>
      </c>
      <c r="J26" s="31">
        <f t="shared" si="2"/>
        <v>0</v>
      </c>
    </row>
    <row r="27" spans="1:10">
      <c r="A27" s="8" t="s">
        <v>79</v>
      </c>
      <c r="B27" s="4" t="s">
        <v>80</v>
      </c>
      <c r="C27" s="5">
        <v>13.28</v>
      </c>
      <c r="D27" s="6">
        <v>0.39006024096385544</v>
      </c>
      <c r="E27" s="6">
        <v>0.60993975903614461</v>
      </c>
      <c r="F27" s="30" t="s">
        <v>237</v>
      </c>
      <c r="G27" s="30"/>
      <c r="H27" s="31">
        <f t="shared" si="0"/>
        <v>0</v>
      </c>
      <c r="I27" s="31">
        <f t="shared" si="1"/>
        <v>0</v>
      </c>
      <c r="J27" s="31">
        <f t="shared" si="2"/>
        <v>0</v>
      </c>
    </row>
    <row r="28" spans="1:10">
      <c r="A28" s="8" t="s">
        <v>81</v>
      </c>
      <c r="B28" s="4" t="s">
        <v>82</v>
      </c>
      <c r="C28" s="5">
        <v>11.55</v>
      </c>
      <c r="D28" s="6">
        <v>0.45021645021645018</v>
      </c>
      <c r="E28" s="6">
        <v>0.54978354978354982</v>
      </c>
      <c r="F28" s="30" t="s">
        <v>237</v>
      </c>
      <c r="G28" s="30"/>
      <c r="H28" s="31">
        <f t="shared" si="0"/>
        <v>0</v>
      </c>
      <c r="I28" s="31">
        <f t="shared" si="1"/>
        <v>0</v>
      </c>
      <c r="J28" s="31">
        <f t="shared" si="2"/>
        <v>0</v>
      </c>
    </row>
    <row r="29" spans="1:10">
      <c r="A29" s="8" t="s">
        <v>83</v>
      </c>
      <c r="B29" s="4" t="s">
        <v>84</v>
      </c>
      <c r="C29" s="5"/>
      <c r="D29" s="6"/>
      <c r="E29" s="6"/>
      <c r="F29" s="30"/>
      <c r="G29" s="30"/>
      <c r="H29" s="31">
        <f t="shared" si="0"/>
        <v>0</v>
      </c>
      <c r="I29" s="31">
        <f t="shared" si="1"/>
        <v>0</v>
      </c>
      <c r="J29" s="31">
        <f t="shared" si="2"/>
        <v>0</v>
      </c>
    </row>
    <row r="30" spans="1:10">
      <c r="A30" s="8" t="s">
        <v>85</v>
      </c>
      <c r="B30" s="4" t="s">
        <v>66</v>
      </c>
      <c r="C30" s="5">
        <v>7.02</v>
      </c>
      <c r="D30" s="6">
        <v>0.77065527065527073</v>
      </c>
      <c r="E30" s="6">
        <v>0.22934472934472927</v>
      </c>
      <c r="F30" s="30" t="s">
        <v>237</v>
      </c>
      <c r="G30" s="30"/>
      <c r="H30" s="31">
        <f t="shared" si="0"/>
        <v>0</v>
      </c>
      <c r="I30" s="31">
        <f t="shared" si="1"/>
        <v>0</v>
      </c>
      <c r="J30" s="31">
        <f t="shared" si="2"/>
        <v>0</v>
      </c>
    </row>
    <row r="31" spans="1:10">
      <c r="A31" s="8" t="s">
        <v>86</v>
      </c>
      <c r="B31" s="4" t="s">
        <v>68</v>
      </c>
      <c r="C31" s="5">
        <v>8.2799999999999994</v>
      </c>
      <c r="D31" s="6">
        <v>0.64975845410628019</v>
      </c>
      <c r="E31" s="6">
        <v>0.35024154589371975</v>
      </c>
      <c r="F31" s="30" t="s">
        <v>237</v>
      </c>
      <c r="G31" s="30"/>
      <c r="H31" s="31">
        <f t="shared" si="0"/>
        <v>0</v>
      </c>
      <c r="I31" s="31">
        <f t="shared" si="1"/>
        <v>0</v>
      </c>
      <c r="J31" s="31">
        <f t="shared" si="2"/>
        <v>0</v>
      </c>
    </row>
    <row r="32" spans="1:10">
      <c r="A32" s="8" t="s">
        <v>87</v>
      </c>
      <c r="B32" s="4" t="s">
        <v>70</v>
      </c>
      <c r="C32" s="5">
        <v>9.64</v>
      </c>
      <c r="D32" s="6">
        <v>0.56016597510373445</v>
      </c>
      <c r="E32" s="6">
        <v>0.43983402489626555</v>
      </c>
      <c r="F32" s="30" t="s">
        <v>237</v>
      </c>
      <c r="G32" s="30"/>
      <c r="H32" s="31">
        <f t="shared" si="0"/>
        <v>0</v>
      </c>
      <c r="I32" s="31">
        <f t="shared" si="1"/>
        <v>0</v>
      </c>
      <c r="J32" s="31">
        <f t="shared" si="2"/>
        <v>0</v>
      </c>
    </row>
    <row r="33" spans="1:10">
      <c r="A33" s="8" t="s">
        <v>88</v>
      </c>
      <c r="B33" s="4" t="s">
        <v>89</v>
      </c>
      <c r="C33" s="5"/>
      <c r="D33" s="6"/>
      <c r="E33" s="6"/>
      <c r="F33" s="30"/>
      <c r="G33" s="30"/>
      <c r="H33" s="31">
        <f t="shared" si="0"/>
        <v>0</v>
      </c>
      <c r="I33" s="31">
        <f t="shared" si="1"/>
        <v>0</v>
      </c>
      <c r="J33" s="31">
        <f t="shared" si="2"/>
        <v>0</v>
      </c>
    </row>
    <row r="34" spans="1:10">
      <c r="A34" s="8" t="s">
        <v>90</v>
      </c>
      <c r="B34" s="4" t="s">
        <v>66</v>
      </c>
      <c r="C34" s="5">
        <v>6.72</v>
      </c>
      <c r="D34" s="6">
        <v>0.80059523809523814</v>
      </c>
      <c r="E34" s="6">
        <v>0.19940476190476189</v>
      </c>
      <c r="F34" s="30" t="s">
        <v>237</v>
      </c>
      <c r="G34" s="30"/>
      <c r="H34" s="31">
        <f t="shared" si="0"/>
        <v>0</v>
      </c>
      <c r="I34" s="31">
        <f t="shared" si="1"/>
        <v>0</v>
      </c>
      <c r="J34" s="31">
        <f t="shared" si="2"/>
        <v>0</v>
      </c>
    </row>
    <row r="35" spans="1:10">
      <c r="A35" s="8" t="s">
        <v>91</v>
      </c>
      <c r="B35" s="4" t="s">
        <v>68</v>
      </c>
      <c r="C35" s="5">
        <v>7.52</v>
      </c>
      <c r="D35" s="6">
        <v>0.71941489361702138</v>
      </c>
      <c r="E35" s="6">
        <v>0.28058510638297868</v>
      </c>
      <c r="F35" s="30" t="s">
        <v>237</v>
      </c>
      <c r="G35" s="30"/>
      <c r="H35" s="31">
        <f t="shared" si="0"/>
        <v>0</v>
      </c>
      <c r="I35" s="31">
        <f t="shared" si="1"/>
        <v>0</v>
      </c>
      <c r="J35" s="31">
        <f t="shared" si="2"/>
        <v>0</v>
      </c>
    </row>
    <row r="36" spans="1:10">
      <c r="A36" s="8" t="s">
        <v>92</v>
      </c>
      <c r="B36" s="4" t="s">
        <v>70</v>
      </c>
      <c r="C36" s="5">
        <v>9.3000000000000007</v>
      </c>
      <c r="D36" s="6">
        <v>0.57956989247311819</v>
      </c>
      <c r="E36" s="6">
        <v>0.42043010752688181</v>
      </c>
      <c r="F36" s="30" t="s">
        <v>237</v>
      </c>
      <c r="G36" s="30"/>
      <c r="H36" s="31">
        <f t="shared" si="0"/>
        <v>0</v>
      </c>
      <c r="I36" s="31">
        <f t="shared" si="1"/>
        <v>0</v>
      </c>
      <c r="J36" s="31">
        <f t="shared" si="2"/>
        <v>0</v>
      </c>
    </row>
    <row r="37" spans="1:10">
      <c r="A37" s="8" t="s">
        <v>93</v>
      </c>
      <c r="B37" s="4" t="s">
        <v>94</v>
      </c>
      <c r="C37" s="5"/>
      <c r="D37" s="6"/>
      <c r="E37" s="6"/>
      <c r="F37" s="30"/>
      <c r="G37" s="30"/>
      <c r="H37" s="31">
        <f t="shared" si="0"/>
        <v>0</v>
      </c>
      <c r="I37" s="31">
        <f t="shared" si="1"/>
        <v>0</v>
      </c>
      <c r="J37" s="31">
        <f t="shared" si="2"/>
        <v>0</v>
      </c>
    </row>
    <row r="38" spans="1:10">
      <c r="A38" s="8" t="s">
        <v>95</v>
      </c>
      <c r="B38" s="4" t="s">
        <v>66</v>
      </c>
      <c r="C38" s="5">
        <v>7.05</v>
      </c>
      <c r="D38" s="6">
        <v>0.76028368794326251</v>
      </c>
      <c r="E38" s="6">
        <v>0.23971631205673752</v>
      </c>
      <c r="F38" s="30" t="s">
        <v>237</v>
      </c>
      <c r="G38" s="30"/>
      <c r="H38" s="31">
        <f t="shared" si="0"/>
        <v>0</v>
      </c>
      <c r="I38" s="31">
        <f t="shared" si="1"/>
        <v>0</v>
      </c>
      <c r="J38" s="31">
        <f t="shared" si="2"/>
        <v>0</v>
      </c>
    </row>
    <row r="39" spans="1:10">
      <c r="A39" s="8" t="s">
        <v>96</v>
      </c>
      <c r="B39" s="4" t="s">
        <v>68</v>
      </c>
      <c r="C39" s="5">
        <v>7.8</v>
      </c>
      <c r="D39" s="6">
        <v>0.68974358974358974</v>
      </c>
      <c r="E39" s="6">
        <v>0.31025641025641026</v>
      </c>
      <c r="F39" s="30" t="s">
        <v>237</v>
      </c>
      <c r="G39" s="30"/>
      <c r="H39" s="31">
        <f t="shared" si="0"/>
        <v>0</v>
      </c>
      <c r="I39" s="31">
        <f t="shared" si="1"/>
        <v>0</v>
      </c>
      <c r="J39" s="31">
        <f t="shared" si="2"/>
        <v>0</v>
      </c>
    </row>
    <row r="40" spans="1:10">
      <c r="A40" s="8" t="s">
        <v>97</v>
      </c>
      <c r="B40" s="4" t="s">
        <v>70</v>
      </c>
      <c r="C40" s="5">
        <v>9.68</v>
      </c>
      <c r="D40" s="6">
        <v>0.55991735537190079</v>
      </c>
      <c r="E40" s="6">
        <v>0.44008264462809915</v>
      </c>
      <c r="F40" s="30" t="s">
        <v>237</v>
      </c>
      <c r="G40" s="30"/>
      <c r="H40" s="31">
        <f t="shared" si="0"/>
        <v>0</v>
      </c>
      <c r="I40" s="31">
        <f t="shared" si="1"/>
        <v>0</v>
      </c>
      <c r="J40" s="31">
        <f t="shared" si="2"/>
        <v>0</v>
      </c>
    </row>
    <row r="41" spans="1:10" ht="40.5">
      <c r="A41" s="8" t="s">
        <v>98</v>
      </c>
      <c r="B41" s="4" t="s">
        <v>99</v>
      </c>
      <c r="C41" s="5"/>
      <c r="D41" s="6"/>
      <c r="E41" s="6"/>
      <c r="F41" s="30"/>
      <c r="G41" s="30"/>
      <c r="H41" s="31">
        <f t="shared" si="0"/>
        <v>0</v>
      </c>
      <c r="I41" s="31">
        <f t="shared" si="1"/>
        <v>0</v>
      </c>
      <c r="J41" s="31">
        <f t="shared" si="2"/>
        <v>0</v>
      </c>
    </row>
    <row r="42" spans="1:10">
      <c r="A42" s="8" t="s">
        <v>100</v>
      </c>
      <c r="B42" s="4" t="s">
        <v>101</v>
      </c>
      <c r="C42" s="5">
        <v>25.14</v>
      </c>
      <c r="D42" s="6">
        <v>0.29992044550517105</v>
      </c>
      <c r="E42" s="6">
        <v>0.70007955449482895</v>
      </c>
      <c r="F42" s="30" t="s">
        <v>24</v>
      </c>
      <c r="G42" s="30"/>
      <c r="H42" s="31">
        <f t="shared" si="0"/>
        <v>0</v>
      </c>
      <c r="I42" s="31">
        <f t="shared" si="1"/>
        <v>0</v>
      </c>
      <c r="J42" s="31">
        <f t="shared" si="2"/>
        <v>0</v>
      </c>
    </row>
    <row r="43" spans="1:10">
      <c r="A43" s="8" t="s">
        <v>102</v>
      </c>
      <c r="B43" s="4" t="s">
        <v>103</v>
      </c>
      <c r="C43" s="5">
        <v>32.86</v>
      </c>
      <c r="D43" s="6">
        <v>0.23006695069993913</v>
      </c>
      <c r="E43" s="6">
        <v>0.7699330493000609</v>
      </c>
      <c r="F43" s="30" t="s">
        <v>24</v>
      </c>
      <c r="G43" s="30"/>
      <c r="H43" s="31">
        <f t="shared" si="0"/>
        <v>0</v>
      </c>
      <c r="I43" s="31">
        <f t="shared" si="1"/>
        <v>0</v>
      </c>
      <c r="J43" s="31">
        <f t="shared" si="2"/>
        <v>0</v>
      </c>
    </row>
    <row r="44" spans="1:10">
      <c r="A44" s="8" t="s">
        <v>104</v>
      </c>
      <c r="B44" s="4" t="s">
        <v>105</v>
      </c>
      <c r="C44" s="5">
        <v>47.41</v>
      </c>
      <c r="D44" s="6">
        <v>0.21008226112634468</v>
      </c>
      <c r="E44" s="6">
        <v>0.78991773887365535</v>
      </c>
      <c r="F44" s="30" t="s">
        <v>24</v>
      </c>
      <c r="G44" s="30">
        <v>160</v>
      </c>
      <c r="H44" s="31">
        <f t="shared" si="0"/>
        <v>1593.6000000000001</v>
      </c>
      <c r="I44" s="31">
        <f t="shared" si="1"/>
        <v>5992</v>
      </c>
      <c r="J44" s="31">
        <f t="shared" si="2"/>
        <v>7585.6</v>
      </c>
    </row>
    <row r="45" spans="1:10">
      <c r="A45" s="8" t="s">
        <v>106</v>
      </c>
      <c r="B45" s="4" t="s">
        <v>107</v>
      </c>
      <c r="C45" s="5">
        <v>58.78</v>
      </c>
      <c r="D45" s="6">
        <v>0.16995576726777817</v>
      </c>
      <c r="E45" s="6">
        <v>0.83004423273222183</v>
      </c>
      <c r="F45" s="30" t="s">
        <v>24</v>
      </c>
      <c r="G45" s="30"/>
      <c r="H45" s="31">
        <f t="shared" si="0"/>
        <v>0</v>
      </c>
      <c r="I45" s="31">
        <f t="shared" si="1"/>
        <v>0</v>
      </c>
      <c r="J45" s="31">
        <f t="shared" si="2"/>
        <v>0</v>
      </c>
    </row>
    <row r="46" spans="1:10" ht="40.5">
      <c r="A46" s="8" t="s">
        <v>108</v>
      </c>
      <c r="B46" s="4" t="s">
        <v>109</v>
      </c>
      <c r="C46" s="5">
        <v>65.06</v>
      </c>
      <c r="D46" s="6">
        <v>0.33999385182908087</v>
      </c>
      <c r="E46" s="6">
        <v>0.66000614817091907</v>
      </c>
      <c r="F46" s="30" t="s">
        <v>24</v>
      </c>
      <c r="G46" s="30"/>
      <c r="H46" s="31">
        <f t="shared" si="0"/>
        <v>0</v>
      </c>
      <c r="I46" s="31">
        <f t="shared" si="1"/>
        <v>0</v>
      </c>
      <c r="J46" s="31">
        <f t="shared" si="2"/>
        <v>0</v>
      </c>
    </row>
    <row r="47" spans="1:10" ht="52.5" customHeight="1">
      <c r="A47" s="3" t="s">
        <v>110</v>
      </c>
      <c r="B47" s="4" t="s">
        <v>111</v>
      </c>
      <c r="C47" s="5"/>
      <c r="D47" s="6"/>
      <c r="E47" s="6"/>
      <c r="F47" s="30"/>
      <c r="G47" s="30"/>
      <c r="H47" s="31">
        <f t="shared" si="0"/>
        <v>0</v>
      </c>
      <c r="I47" s="31">
        <f t="shared" si="1"/>
        <v>0</v>
      </c>
      <c r="J47" s="31">
        <f t="shared" si="2"/>
        <v>0</v>
      </c>
    </row>
    <row r="48" spans="1:10">
      <c r="A48" s="8" t="s">
        <v>112</v>
      </c>
      <c r="B48" s="4" t="s">
        <v>101</v>
      </c>
      <c r="C48" s="5">
        <v>14.81</v>
      </c>
      <c r="D48" s="6">
        <v>0.35989196488858877</v>
      </c>
      <c r="E48" s="6">
        <v>0.64010803511141123</v>
      </c>
      <c r="F48" s="30" t="s">
        <v>237</v>
      </c>
      <c r="G48" s="30"/>
      <c r="H48" s="31">
        <f t="shared" si="0"/>
        <v>0</v>
      </c>
      <c r="I48" s="31">
        <f t="shared" si="1"/>
        <v>0</v>
      </c>
      <c r="J48" s="31">
        <f t="shared" si="2"/>
        <v>0</v>
      </c>
    </row>
    <row r="49" spans="1:10">
      <c r="A49" s="8" t="s">
        <v>113</v>
      </c>
      <c r="B49" s="4" t="s">
        <v>103</v>
      </c>
      <c r="C49" s="5">
        <v>16.25</v>
      </c>
      <c r="D49" s="6">
        <v>0.32984615384615384</v>
      </c>
      <c r="E49" s="6">
        <v>0.67015384615384621</v>
      </c>
      <c r="F49" s="30" t="s">
        <v>237</v>
      </c>
      <c r="G49" s="30"/>
      <c r="H49" s="31">
        <f t="shared" si="0"/>
        <v>0</v>
      </c>
      <c r="I49" s="31">
        <f t="shared" si="1"/>
        <v>0</v>
      </c>
      <c r="J49" s="31">
        <f t="shared" si="2"/>
        <v>0</v>
      </c>
    </row>
    <row r="50" spans="1:10">
      <c r="A50" s="8" t="s">
        <v>114</v>
      </c>
      <c r="B50" s="4" t="s">
        <v>105</v>
      </c>
      <c r="C50" s="5">
        <v>19.87</v>
      </c>
      <c r="D50" s="6">
        <v>0.26975339708102669</v>
      </c>
      <c r="E50" s="6">
        <v>0.73024660291897336</v>
      </c>
      <c r="F50" s="30" t="s">
        <v>237</v>
      </c>
      <c r="G50" s="30"/>
      <c r="H50" s="31">
        <f t="shared" si="0"/>
        <v>0</v>
      </c>
      <c r="I50" s="31">
        <f t="shared" si="1"/>
        <v>0</v>
      </c>
      <c r="J50" s="31">
        <f t="shared" si="2"/>
        <v>0</v>
      </c>
    </row>
    <row r="51" spans="1:10">
      <c r="A51" s="8" t="s">
        <v>115</v>
      </c>
      <c r="B51" s="4" t="s">
        <v>107</v>
      </c>
      <c r="C51" s="5">
        <v>27.91</v>
      </c>
      <c r="D51" s="6">
        <v>0.18989609458975276</v>
      </c>
      <c r="E51" s="6">
        <v>0.81010390541024724</v>
      </c>
      <c r="F51" s="30" t="s">
        <v>237</v>
      </c>
      <c r="G51" s="30"/>
      <c r="H51" s="31">
        <f t="shared" si="0"/>
        <v>0</v>
      </c>
      <c r="I51" s="31">
        <f t="shared" si="1"/>
        <v>0</v>
      </c>
      <c r="J51" s="31">
        <f t="shared" si="2"/>
        <v>0</v>
      </c>
    </row>
    <row r="52" spans="1:10" ht="62.25" customHeight="1">
      <c r="A52" s="3" t="s">
        <v>116</v>
      </c>
      <c r="B52" s="4" t="s">
        <v>117</v>
      </c>
      <c r="C52" s="5"/>
      <c r="D52" s="6"/>
      <c r="E52" s="6"/>
      <c r="F52" s="32"/>
      <c r="G52" s="32"/>
      <c r="H52" s="31">
        <f t="shared" si="0"/>
        <v>0</v>
      </c>
      <c r="I52" s="31">
        <f t="shared" si="1"/>
        <v>0</v>
      </c>
      <c r="J52" s="31">
        <f t="shared" si="2"/>
        <v>0</v>
      </c>
    </row>
    <row r="53" spans="1:10">
      <c r="A53" s="8" t="s">
        <v>118</v>
      </c>
      <c r="B53" s="4" t="s">
        <v>101</v>
      </c>
      <c r="C53" s="5">
        <v>17.399999999999999</v>
      </c>
      <c r="D53" s="6">
        <v>0.30977011494252876</v>
      </c>
      <c r="E53" s="6">
        <v>0.69022988505747118</v>
      </c>
      <c r="F53" s="30" t="s">
        <v>237</v>
      </c>
      <c r="G53" s="30"/>
      <c r="H53" s="31">
        <f t="shared" si="0"/>
        <v>0</v>
      </c>
      <c r="I53" s="31">
        <f t="shared" si="1"/>
        <v>0</v>
      </c>
      <c r="J53" s="31">
        <f t="shared" si="2"/>
        <v>0</v>
      </c>
    </row>
    <row r="54" spans="1:10">
      <c r="A54" s="8" t="s">
        <v>119</v>
      </c>
      <c r="B54" s="4" t="s">
        <v>103</v>
      </c>
      <c r="C54" s="5">
        <v>17.899999999999999</v>
      </c>
      <c r="D54" s="6">
        <v>0.30000000000000004</v>
      </c>
      <c r="E54" s="6">
        <v>0.7</v>
      </c>
      <c r="F54" s="30" t="s">
        <v>237</v>
      </c>
      <c r="G54" s="30"/>
      <c r="H54" s="31">
        <f t="shared" si="0"/>
        <v>0</v>
      </c>
      <c r="I54" s="31">
        <f t="shared" si="1"/>
        <v>0</v>
      </c>
      <c r="J54" s="31">
        <f t="shared" si="2"/>
        <v>0</v>
      </c>
    </row>
    <row r="55" spans="1:10">
      <c r="A55" s="8" t="s">
        <v>120</v>
      </c>
      <c r="B55" s="4" t="s">
        <v>105</v>
      </c>
      <c r="C55" s="5">
        <v>23.72</v>
      </c>
      <c r="D55" s="6">
        <v>0.23018549747048905</v>
      </c>
      <c r="E55" s="6">
        <v>0.76981450252951089</v>
      </c>
      <c r="F55" s="30" t="s">
        <v>237</v>
      </c>
      <c r="G55" s="30"/>
      <c r="H55" s="31">
        <f t="shared" si="0"/>
        <v>0</v>
      </c>
      <c r="I55" s="31">
        <f t="shared" si="1"/>
        <v>0</v>
      </c>
      <c r="J55" s="31">
        <f t="shared" si="2"/>
        <v>0</v>
      </c>
    </row>
    <row r="56" spans="1:10">
      <c r="A56" s="8" t="s">
        <v>121</v>
      </c>
      <c r="B56" s="4" t="s">
        <v>107</v>
      </c>
      <c r="C56" s="5">
        <v>30.51</v>
      </c>
      <c r="D56" s="6">
        <v>0.17994100294985252</v>
      </c>
      <c r="E56" s="6">
        <v>0.82005899705014751</v>
      </c>
      <c r="F56" s="30" t="s">
        <v>237</v>
      </c>
      <c r="G56" s="30"/>
      <c r="H56" s="31">
        <f t="shared" si="0"/>
        <v>0</v>
      </c>
      <c r="I56" s="31">
        <f t="shared" si="1"/>
        <v>0</v>
      </c>
      <c r="J56" s="31">
        <f t="shared" si="2"/>
        <v>0</v>
      </c>
    </row>
    <row r="57" spans="1:10" ht="62.25" customHeight="1">
      <c r="A57" s="3" t="s">
        <v>122</v>
      </c>
      <c r="B57" s="4" t="s">
        <v>123</v>
      </c>
      <c r="C57" s="5"/>
      <c r="D57" s="6"/>
      <c r="E57" s="6"/>
      <c r="F57" s="32"/>
      <c r="G57" s="32"/>
      <c r="H57" s="31"/>
      <c r="I57" s="31"/>
      <c r="J57" s="31"/>
    </row>
    <row r="58" spans="1:10">
      <c r="A58" s="8" t="s">
        <v>124</v>
      </c>
      <c r="B58" s="4" t="s">
        <v>101</v>
      </c>
      <c r="C58" s="5">
        <v>16.73</v>
      </c>
      <c r="D58" s="6">
        <v>0.31978481769276745</v>
      </c>
      <c r="E58" s="6">
        <v>0.68021518230723255</v>
      </c>
      <c r="F58" s="30" t="s">
        <v>237</v>
      </c>
      <c r="G58" s="30"/>
      <c r="H58" s="31">
        <f t="shared" si="0"/>
        <v>0</v>
      </c>
      <c r="I58" s="31">
        <f t="shared" si="1"/>
        <v>0</v>
      </c>
      <c r="J58" s="31">
        <f t="shared" si="2"/>
        <v>0</v>
      </c>
    </row>
    <row r="59" spans="1:10">
      <c r="A59" s="8" t="s">
        <v>125</v>
      </c>
      <c r="B59" s="4" t="s">
        <v>103</v>
      </c>
      <c r="C59" s="5">
        <v>19.14</v>
      </c>
      <c r="D59" s="6">
        <v>0.28004179728317657</v>
      </c>
      <c r="E59" s="6">
        <v>0.71995820271682343</v>
      </c>
      <c r="F59" s="30" t="s">
        <v>237</v>
      </c>
      <c r="G59" s="30"/>
      <c r="H59" s="31">
        <f t="shared" si="0"/>
        <v>0</v>
      </c>
      <c r="I59" s="31">
        <f t="shared" si="1"/>
        <v>0</v>
      </c>
      <c r="J59" s="31">
        <f t="shared" si="2"/>
        <v>0</v>
      </c>
    </row>
    <row r="60" spans="1:10">
      <c r="A60" s="8" t="s">
        <v>126</v>
      </c>
      <c r="B60" s="4" t="s">
        <v>105</v>
      </c>
      <c r="C60" s="5">
        <v>24.33</v>
      </c>
      <c r="D60" s="6">
        <v>0.21989313604603369</v>
      </c>
      <c r="E60" s="6">
        <v>0.78010686395396622</v>
      </c>
      <c r="F60" s="30" t="s">
        <v>237</v>
      </c>
      <c r="G60" s="30"/>
      <c r="H60" s="31">
        <f t="shared" si="0"/>
        <v>0</v>
      </c>
      <c r="I60" s="31">
        <f t="shared" si="1"/>
        <v>0</v>
      </c>
      <c r="J60" s="31">
        <f t="shared" si="2"/>
        <v>0</v>
      </c>
    </row>
    <row r="61" spans="1:10">
      <c r="A61" s="8" t="s">
        <v>127</v>
      </c>
      <c r="B61" s="4" t="s">
        <v>107</v>
      </c>
      <c r="C61" s="5">
        <v>32.97</v>
      </c>
      <c r="D61" s="6">
        <v>0.16014558689717925</v>
      </c>
      <c r="E61" s="6">
        <v>0.83985441310282072</v>
      </c>
      <c r="F61" s="30" t="s">
        <v>237</v>
      </c>
      <c r="G61" s="30"/>
      <c r="H61" s="31">
        <f t="shared" si="0"/>
        <v>0</v>
      </c>
      <c r="I61" s="31">
        <f t="shared" si="1"/>
        <v>0</v>
      </c>
      <c r="J61" s="31">
        <f t="shared" si="2"/>
        <v>0</v>
      </c>
    </row>
    <row r="62" spans="1:10">
      <c r="A62" s="8" t="s">
        <v>128</v>
      </c>
      <c r="B62" s="4" t="s">
        <v>129</v>
      </c>
      <c r="C62" s="5"/>
      <c r="D62" s="6"/>
      <c r="E62" s="6"/>
      <c r="F62" s="30"/>
      <c r="G62" s="30"/>
      <c r="H62" s="31">
        <f t="shared" si="0"/>
        <v>0</v>
      </c>
      <c r="I62" s="31">
        <f t="shared" si="1"/>
        <v>0</v>
      </c>
      <c r="J62" s="31">
        <f t="shared" si="2"/>
        <v>0</v>
      </c>
    </row>
    <row r="63" spans="1:10">
      <c r="A63" s="8" t="s">
        <v>130</v>
      </c>
      <c r="B63" s="4" t="s">
        <v>131</v>
      </c>
      <c r="C63" s="5">
        <v>10.92</v>
      </c>
      <c r="D63" s="6">
        <v>0.58974358974358976</v>
      </c>
      <c r="E63" s="6">
        <v>0.41025641025641024</v>
      </c>
      <c r="F63" s="30" t="s">
        <v>237</v>
      </c>
      <c r="G63" s="30"/>
      <c r="H63" s="31">
        <f t="shared" si="0"/>
        <v>0</v>
      </c>
      <c r="I63" s="31">
        <f t="shared" si="1"/>
        <v>0</v>
      </c>
      <c r="J63" s="31">
        <f t="shared" si="2"/>
        <v>0</v>
      </c>
    </row>
    <row r="64" spans="1:10">
      <c r="A64" s="8" t="s">
        <v>132</v>
      </c>
      <c r="B64" s="4" t="s">
        <v>133</v>
      </c>
      <c r="C64" s="5">
        <v>12.9</v>
      </c>
      <c r="D64" s="6">
        <v>0.5</v>
      </c>
      <c r="E64" s="6">
        <v>0.5</v>
      </c>
      <c r="F64" s="30" t="s">
        <v>237</v>
      </c>
      <c r="G64" s="30"/>
      <c r="H64" s="31">
        <f t="shared" si="0"/>
        <v>0</v>
      </c>
      <c r="I64" s="31">
        <f t="shared" si="1"/>
        <v>0</v>
      </c>
      <c r="J64" s="31">
        <f t="shared" si="2"/>
        <v>0</v>
      </c>
    </row>
    <row r="65" spans="1:10" ht="62.25" customHeight="1">
      <c r="A65" s="3" t="s">
        <v>134</v>
      </c>
      <c r="B65" s="4" t="s">
        <v>135</v>
      </c>
      <c r="C65" s="5"/>
      <c r="D65" s="6"/>
      <c r="E65" s="6"/>
      <c r="F65" s="32"/>
      <c r="G65" s="32"/>
      <c r="H65" s="31"/>
      <c r="I65" s="31"/>
      <c r="J65" s="31"/>
    </row>
    <row r="66" spans="1:10">
      <c r="A66" s="8" t="s">
        <v>136</v>
      </c>
      <c r="B66" s="4" t="s">
        <v>137</v>
      </c>
      <c r="C66" s="5">
        <v>45.38</v>
      </c>
      <c r="D66" s="6">
        <v>0.71992066989863379</v>
      </c>
      <c r="E66" s="6">
        <v>0.28007933010136626</v>
      </c>
      <c r="F66" s="30" t="s">
        <v>237</v>
      </c>
      <c r="G66" s="30"/>
      <c r="H66" s="31">
        <f t="shared" si="0"/>
        <v>0</v>
      </c>
      <c r="I66" s="31">
        <f t="shared" si="1"/>
        <v>0</v>
      </c>
      <c r="J66" s="31">
        <f t="shared" si="2"/>
        <v>0</v>
      </c>
    </row>
    <row r="67" spans="1:10">
      <c r="A67" s="8" t="s">
        <v>138</v>
      </c>
      <c r="B67" s="4" t="s">
        <v>139</v>
      </c>
      <c r="C67" s="5">
        <v>53.88</v>
      </c>
      <c r="D67" s="6">
        <v>0.65998515219005194</v>
      </c>
      <c r="E67" s="6">
        <v>0.34001484780994801</v>
      </c>
      <c r="F67" s="30" t="s">
        <v>237</v>
      </c>
      <c r="G67" s="30"/>
      <c r="H67" s="31">
        <f t="shared" si="0"/>
        <v>0</v>
      </c>
      <c r="I67" s="31">
        <f t="shared" si="1"/>
        <v>0</v>
      </c>
      <c r="J67" s="31">
        <f t="shared" si="2"/>
        <v>0</v>
      </c>
    </row>
    <row r="68" spans="1:10" ht="62.25" customHeight="1">
      <c r="A68" s="3" t="s">
        <v>140</v>
      </c>
      <c r="B68" s="4" t="s">
        <v>141</v>
      </c>
      <c r="C68" s="5"/>
      <c r="D68" s="6"/>
      <c r="E68" s="6"/>
      <c r="F68" s="32"/>
      <c r="G68" s="32"/>
      <c r="H68" s="31"/>
      <c r="I68" s="31"/>
      <c r="J68" s="31"/>
    </row>
    <row r="69" spans="1:10">
      <c r="A69" s="8" t="s">
        <v>142</v>
      </c>
      <c r="B69" s="4" t="s">
        <v>143</v>
      </c>
      <c r="C69" s="5">
        <v>45.09</v>
      </c>
      <c r="D69" s="6">
        <v>0.1800842758926591</v>
      </c>
      <c r="E69" s="6">
        <v>0.81991572410734093</v>
      </c>
      <c r="F69" s="30" t="s">
        <v>237</v>
      </c>
      <c r="G69" s="30"/>
      <c r="H69" s="31">
        <f t="shared" si="0"/>
        <v>0</v>
      </c>
      <c r="I69" s="31">
        <f t="shared" si="1"/>
        <v>0</v>
      </c>
      <c r="J69" s="31">
        <f t="shared" si="2"/>
        <v>0</v>
      </c>
    </row>
    <row r="70" spans="1:10">
      <c r="A70" s="8" t="s">
        <v>144</v>
      </c>
      <c r="B70" s="4" t="s">
        <v>145</v>
      </c>
      <c r="C70" s="5">
        <v>32.42</v>
      </c>
      <c r="D70" s="6">
        <v>0.61998766193707588</v>
      </c>
      <c r="E70" s="6">
        <v>0.38001233806292412</v>
      </c>
      <c r="F70" s="30" t="s">
        <v>237</v>
      </c>
      <c r="G70" s="30"/>
      <c r="H70" s="31">
        <f t="shared" ref="H70:H120" si="3">$C70*$G70*D70</f>
        <v>0</v>
      </c>
      <c r="I70" s="31">
        <f t="shared" ref="I70:I120" si="4">$C70*$G70*E70</f>
        <v>0</v>
      </c>
      <c r="J70" s="31">
        <f t="shared" ref="J70:J120" si="5">H70+I70</f>
        <v>0</v>
      </c>
    </row>
    <row r="71" spans="1:10">
      <c r="A71" s="8" t="s">
        <v>146</v>
      </c>
      <c r="B71" s="4" t="s">
        <v>147</v>
      </c>
      <c r="C71" s="5"/>
      <c r="D71" s="6"/>
      <c r="E71" s="6"/>
      <c r="F71" s="30"/>
      <c r="G71" s="30"/>
      <c r="H71" s="31">
        <f t="shared" si="3"/>
        <v>0</v>
      </c>
      <c r="I71" s="31">
        <f t="shared" si="4"/>
        <v>0</v>
      </c>
      <c r="J71" s="31">
        <f t="shared" si="5"/>
        <v>0</v>
      </c>
    </row>
    <row r="72" spans="1:10">
      <c r="A72" s="8" t="s">
        <v>148</v>
      </c>
      <c r="B72" s="4" t="s">
        <v>149</v>
      </c>
      <c r="C72" s="5">
        <v>251.21</v>
      </c>
      <c r="D72" s="6">
        <v>4.0006369173201703E-2</v>
      </c>
      <c r="E72" s="6">
        <v>0.95999363082679823</v>
      </c>
      <c r="F72" s="30" t="s">
        <v>237</v>
      </c>
      <c r="G72" s="30"/>
      <c r="H72" s="31">
        <f t="shared" si="3"/>
        <v>0</v>
      </c>
      <c r="I72" s="31">
        <f t="shared" si="4"/>
        <v>0</v>
      </c>
      <c r="J72" s="31">
        <f t="shared" si="5"/>
        <v>0</v>
      </c>
    </row>
    <row r="73" spans="1:10">
      <c r="A73" s="8" t="s">
        <v>150</v>
      </c>
      <c r="B73" s="4" t="s">
        <v>151</v>
      </c>
      <c r="C73" s="5">
        <v>264.99</v>
      </c>
      <c r="D73" s="6">
        <v>7.000264160911733E-2</v>
      </c>
      <c r="E73" s="6">
        <v>0.9299973583908826</v>
      </c>
      <c r="F73" s="30" t="s">
        <v>237</v>
      </c>
      <c r="G73" s="30">
        <v>10</v>
      </c>
      <c r="H73" s="31">
        <f t="shared" si="3"/>
        <v>185.50000000000003</v>
      </c>
      <c r="I73" s="31">
        <f t="shared" si="4"/>
        <v>2464.4</v>
      </c>
      <c r="J73" s="31">
        <f t="shared" si="5"/>
        <v>2649.9</v>
      </c>
    </row>
    <row r="74" spans="1:10" ht="62.25" customHeight="1">
      <c r="A74" s="3" t="s">
        <v>152</v>
      </c>
      <c r="B74" s="4" t="s">
        <v>153</v>
      </c>
      <c r="C74" s="5"/>
      <c r="D74" s="6"/>
      <c r="E74" s="6"/>
      <c r="F74" s="32"/>
      <c r="G74" s="32"/>
      <c r="H74" s="31"/>
      <c r="I74" s="31"/>
      <c r="J74" s="31"/>
    </row>
    <row r="75" spans="1:10">
      <c r="A75" s="8" t="s">
        <v>154</v>
      </c>
      <c r="B75" s="4" t="s">
        <v>155</v>
      </c>
      <c r="C75" s="5">
        <v>22.46</v>
      </c>
      <c r="D75" s="6">
        <v>0.58014247551202136</v>
      </c>
      <c r="E75" s="6">
        <v>0.41985752448797869</v>
      </c>
      <c r="F75" s="30" t="s">
        <v>24</v>
      </c>
      <c r="G75" s="30"/>
      <c r="H75" s="31">
        <f t="shared" si="3"/>
        <v>0</v>
      </c>
      <c r="I75" s="31">
        <f t="shared" si="4"/>
        <v>0</v>
      </c>
      <c r="J75" s="31">
        <f t="shared" si="5"/>
        <v>0</v>
      </c>
    </row>
    <row r="76" spans="1:10">
      <c r="A76" s="8" t="s">
        <v>156</v>
      </c>
      <c r="B76" s="4" t="s">
        <v>157</v>
      </c>
      <c r="C76" s="5">
        <v>25.85</v>
      </c>
      <c r="D76" s="6">
        <v>0.55009671179883946</v>
      </c>
      <c r="E76" s="6">
        <v>0.44990328820116054</v>
      </c>
      <c r="F76" s="30" t="s">
        <v>24</v>
      </c>
      <c r="G76" s="30"/>
      <c r="H76" s="31">
        <f t="shared" si="3"/>
        <v>0</v>
      </c>
      <c r="I76" s="31">
        <f t="shared" si="4"/>
        <v>0</v>
      </c>
      <c r="J76" s="31">
        <f t="shared" si="5"/>
        <v>0</v>
      </c>
    </row>
    <row r="77" spans="1:10">
      <c r="A77" s="8" t="s">
        <v>158</v>
      </c>
      <c r="B77" s="4" t="s">
        <v>159</v>
      </c>
      <c r="C77" s="5">
        <v>31.52</v>
      </c>
      <c r="D77" s="6">
        <v>0.57994923857868019</v>
      </c>
      <c r="E77" s="6">
        <v>0.42005076142131975</v>
      </c>
      <c r="F77" s="30" t="s">
        <v>24</v>
      </c>
      <c r="G77" s="30"/>
      <c r="H77" s="31">
        <f t="shared" si="3"/>
        <v>0</v>
      </c>
      <c r="I77" s="31">
        <f t="shared" si="4"/>
        <v>0</v>
      </c>
      <c r="J77" s="31">
        <f t="shared" si="5"/>
        <v>0</v>
      </c>
    </row>
    <row r="78" spans="1:10">
      <c r="A78" s="8" t="s">
        <v>160</v>
      </c>
      <c r="B78" s="4" t="s">
        <v>161</v>
      </c>
      <c r="C78" s="5">
        <v>36.92</v>
      </c>
      <c r="D78" s="6">
        <v>0.5300650054171181</v>
      </c>
      <c r="E78" s="6">
        <v>0.4699349945828819</v>
      </c>
      <c r="F78" s="30" t="s">
        <v>24</v>
      </c>
      <c r="G78" s="30"/>
      <c r="H78" s="31">
        <f t="shared" si="3"/>
        <v>0</v>
      </c>
      <c r="I78" s="31">
        <f t="shared" si="4"/>
        <v>0</v>
      </c>
      <c r="J78" s="31">
        <f t="shared" si="5"/>
        <v>0</v>
      </c>
    </row>
    <row r="79" spans="1:10">
      <c r="A79" s="8" t="s">
        <v>162</v>
      </c>
      <c r="B79" s="4" t="s">
        <v>163</v>
      </c>
      <c r="C79" s="5">
        <v>42.93</v>
      </c>
      <c r="D79" s="6">
        <v>0.50011646866992776</v>
      </c>
      <c r="E79" s="6">
        <v>0.49988353133007224</v>
      </c>
      <c r="F79" s="30" t="s">
        <v>24</v>
      </c>
      <c r="G79" s="30"/>
      <c r="H79" s="31">
        <f t="shared" si="3"/>
        <v>0</v>
      </c>
      <c r="I79" s="31">
        <f t="shared" si="4"/>
        <v>0</v>
      </c>
      <c r="J79" s="31">
        <f t="shared" si="5"/>
        <v>0</v>
      </c>
    </row>
    <row r="80" spans="1:10">
      <c r="A80" s="8" t="s">
        <v>164</v>
      </c>
      <c r="B80" s="4" t="s">
        <v>165</v>
      </c>
      <c r="C80" s="5">
        <v>51.14</v>
      </c>
      <c r="D80" s="6">
        <v>0.47008212749315603</v>
      </c>
      <c r="E80" s="6">
        <v>0.52991787250684397</v>
      </c>
      <c r="F80" s="30" t="s">
        <v>24</v>
      </c>
      <c r="G80" s="30"/>
      <c r="H80" s="31">
        <f t="shared" si="3"/>
        <v>0</v>
      </c>
      <c r="I80" s="31">
        <f t="shared" si="4"/>
        <v>0</v>
      </c>
      <c r="J80" s="31">
        <f t="shared" si="5"/>
        <v>0</v>
      </c>
    </row>
    <row r="81" spans="1:10">
      <c r="A81" s="8" t="s">
        <v>166</v>
      </c>
      <c r="B81" s="4" t="s">
        <v>167</v>
      </c>
      <c r="C81" s="5">
        <v>60.94</v>
      </c>
      <c r="D81" s="6">
        <v>0.4799803085001641</v>
      </c>
      <c r="E81" s="6">
        <v>0.52001969149983585</v>
      </c>
      <c r="F81" s="30" t="s">
        <v>24</v>
      </c>
      <c r="G81" s="30"/>
      <c r="H81" s="31">
        <f t="shared" si="3"/>
        <v>0</v>
      </c>
      <c r="I81" s="31">
        <f t="shared" si="4"/>
        <v>0</v>
      </c>
      <c r="J81" s="31">
        <f t="shared" si="5"/>
        <v>0</v>
      </c>
    </row>
    <row r="82" spans="1:10" ht="62.25" customHeight="1">
      <c r="A82" s="3" t="s">
        <v>168</v>
      </c>
      <c r="B82" s="4" t="s">
        <v>169</v>
      </c>
      <c r="C82" s="5"/>
      <c r="D82" s="6"/>
      <c r="E82" s="6"/>
      <c r="F82" s="32"/>
      <c r="G82" s="32"/>
      <c r="H82" s="31"/>
      <c r="I82" s="31"/>
      <c r="J82" s="31"/>
    </row>
    <row r="83" spans="1:10">
      <c r="A83" s="8" t="s">
        <v>170</v>
      </c>
      <c r="B83" s="4" t="s">
        <v>171</v>
      </c>
      <c r="C83" s="5">
        <v>16.82</v>
      </c>
      <c r="D83" s="6">
        <v>0.26991676575505352</v>
      </c>
      <c r="E83" s="6">
        <v>0.73008323424494659</v>
      </c>
      <c r="F83" s="30" t="s">
        <v>24</v>
      </c>
      <c r="G83" s="30"/>
      <c r="H83" s="31">
        <f t="shared" si="3"/>
        <v>0</v>
      </c>
      <c r="I83" s="31">
        <f t="shared" si="4"/>
        <v>0</v>
      </c>
      <c r="J83" s="31">
        <f t="shared" si="5"/>
        <v>0</v>
      </c>
    </row>
    <row r="84" spans="1:10">
      <c r="A84" s="8" t="s">
        <v>172</v>
      </c>
      <c r="B84" s="4" t="s">
        <v>173</v>
      </c>
      <c r="C84" s="5">
        <v>17.57</v>
      </c>
      <c r="D84" s="6">
        <v>0.2601024473534434</v>
      </c>
      <c r="E84" s="6">
        <v>0.73989755264655666</v>
      </c>
      <c r="F84" s="30" t="s">
        <v>24</v>
      </c>
      <c r="G84" s="30"/>
      <c r="H84" s="31">
        <f t="shared" si="3"/>
        <v>0</v>
      </c>
      <c r="I84" s="31">
        <f t="shared" si="4"/>
        <v>0</v>
      </c>
      <c r="J84" s="31">
        <f t="shared" si="5"/>
        <v>0</v>
      </c>
    </row>
    <row r="85" spans="1:10">
      <c r="A85" s="8" t="s">
        <v>174</v>
      </c>
      <c r="B85" s="4" t="s">
        <v>175</v>
      </c>
      <c r="C85" s="5">
        <v>20.45</v>
      </c>
      <c r="D85" s="6">
        <v>0.22004889975550124</v>
      </c>
      <c r="E85" s="6">
        <v>0.77995110024449876</v>
      </c>
      <c r="F85" s="30" t="s">
        <v>24</v>
      </c>
      <c r="G85" s="30"/>
      <c r="H85" s="31">
        <f t="shared" si="3"/>
        <v>0</v>
      </c>
      <c r="I85" s="31">
        <f t="shared" si="4"/>
        <v>0</v>
      </c>
      <c r="J85" s="31">
        <f t="shared" si="5"/>
        <v>0</v>
      </c>
    </row>
    <row r="86" spans="1:10">
      <c r="A86" s="8" t="s">
        <v>176</v>
      </c>
      <c r="B86" s="4" t="s">
        <v>177</v>
      </c>
      <c r="C86" s="5">
        <v>24.89</v>
      </c>
      <c r="D86" s="6">
        <v>0.22981116914423461</v>
      </c>
      <c r="E86" s="6">
        <v>0.77018883085576539</v>
      </c>
      <c r="F86" s="30" t="s">
        <v>24</v>
      </c>
      <c r="G86" s="30"/>
      <c r="H86" s="31">
        <f t="shared" si="3"/>
        <v>0</v>
      </c>
      <c r="I86" s="31">
        <f t="shared" si="4"/>
        <v>0</v>
      </c>
      <c r="J86" s="31">
        <f t="shared" si="5"/>
        <v>0</v>
      </c>
    </row>
    <row r="87" spans="1:10">
      <c r="A87" s="8" t="s">
        <v>178</v>
      </c>
      <c r="B87" s="4" t="s">
        <v>179</v>
      </c>
      <c r="C87" s="5">
        <v>31.62</v>
      </c>
      <c r="D87" s="6">
        <v>0.17994939911448452</v>
      </c>
      <c r="E87" s="6">
        <v>0.82005060088551551</v>
      </c>
      <c r="F87" s="30" t="s">
        <v>24</v>
      </c>
      <c r="G87" s="30"/>
      <c r="H87" s="31">
        <f t="shared" si="3"/>
        <v>0</v>
      </c>
      <c r="I87" s="31">
        <f t="shared" si="4"/>
        <v>0</v>
      </c>
      <c r="J87" s="31">
        <f t="shared" si="5"/>
        <v>0</v>
      </c>
    </row>
    <row r="88" spans="1:10">
      <c r="A88" s="8" t="s">
        <v>180</v>
      </c>
      <c r="B88" s="4" t="s">
        <v>181</v>
      </c>
      <c r="C88" s="5">
        <v>41.45</v>
      </c>
      <c r="D88" s="6">
        <v>0.17008443908323279</v>
      </c>
      <c r="E88" s="6">
        <v>0.82991556091676721</v>
      </c>
      <c r="F88" s="30" t="s">
        <v>24</v>
      </c>
      <c r="G88" s="30"/>
      <c r="H88" s="31">
        <f t="shared" si="3"/>
        <v>0</v>
      </c>
      <c r="I88" s="31">
        <f t="shared" si="4"/>
        <v>0</v>
      </c>
      <c r="J88" s="31">
        <f t="shared" si="5"/>
        <v>0</v>
      </c>
    </row>
    <row r="89" spans="1:10">
      <c r="A89" s="8" t="s">
        <v>182</v>
      </c>
      <c r="B89" s="4" t="s">
        <v>183</v>
      </c>
      <c r="C89" s="5">
        <v>50</v>
      </c>
      <c r="D89" s="6">
        <v>0.14000000000000001</v>
      </c>
      <c r="E89" s="6">
        <v>0.86</v>
      </c>
      <c r="F89" s="30" t="s">
        <v>24</v>
      </c>
      <c r="G89" s="30"/>
      <c r="H89" s="31">
        <f t="shared" si="3"/>
        <v>0</v>
      </c>
      <c r="I89" s="31">
        <f t="shared" si="4"/>
        <v>0</v>
      </c>
      <c r="J89" s="31">
        <f t="shared" si="5"/>
        <v>0</v>
      </c>
    </row>
    <row r="90" spans="1:10" ht="62.25" customHeight="1">
      <c r="A90" s="3" t="s">
        <v>184</v>
      </c>
      <c r="B90" s="4" t="s">
        <v>185</v>
      </c>
      <c r="C90" s="5"/>
      <c r="D90" s="6"/>
      <c r="E90" s="6"/>
      <c r="F90" s="32"/>
      <c r="G90" s="32"/>
      <c r="H90" s="31"/>
      <c r="I90" s="31"/>
      <c r="J90" s="31"/>
    </row>
    <row r="91" spans="1:10">
      <c r="A91" s="8" t="s">
        <v>186</v>
      </c>
      <c r="B91" s="4" t="s">
        <v>187</v>
      </c>
      <c r="C91" s="5">
        <v>45.62</v>
      </c>
      <c r="D91" s="6">
        <v>0.43007452871547569</v>
      </c>
      <c r="E91" s="6">
        <v>0.56992547128452431</v>
      </c>
      <c r="F91" s="30" t="s">
        <v>24</v>
      </c>
      <c r="G91" s="30"/>
      <c r="H91" s="31">
        <f t="shared" si="3"/>
        <v>0</v>
      </c>
      <c r="I91" s="31">
        <f t="shared" si="4"/>
        <v>0</v>
      </c>
      <c r="J91" s="31">
        <f t="shared" si="5"/>
        <v>0</v>
      </c>
    </row>
    <row r="92" spans="1:10">
      <c r="A92" s="8" t="s">
        <v>188</v>
      </c>
      <c r="B92" s="4" t="s">
        <v>189</v>
      </c>
      <c r="C92" s="5">
        <v>48.55</v>
      </c>
      <c r="D92" s="6">
        <v>0.43995880535530385</v>
      </c>
      <c r="E92" s="6">
        <v>0.56004119464469615</v>
      </c>
      <c r="F92" s="30" t="s">
        <v>24</v>
      </c>
      <c r="G92" s="30"/>
      <c r="H92" s="31">
        <f t="shared" si="3"/>
        <v>0</v>
      </c>
      <c r="I92" s="31">
        <f t="shared" si="4"/>
        <v>0</v>
      </c>
      <c r="J92" s="31">
        <f t="shared" si="5"/>
        <v>0</v>
      </c>
    </row>
    <row r="93" spans="1:10">
      <c r="A93" s="8" t="s">
        <v>190</v>
      </c>
      <c r="B93" s="4" t="s">
        <v>191</v>
      </c>
      <c r="C93" s="5">
        <v>53.51</v>
      </c>
      <c r="D93" s="6">
        <v>0.45000934404784149</v>
      </c>
      <c r="E93" s="6">
        <v>0.54999065595215846</v>
      </c>
      <c r="F93" s="30" t="s">
        <v>24</v>
      </c>
      <c r="G93" s="30"/>
      <c r="H93" s="31">
        <f t="shared" si="3"/>
        <v>0</v>
      </c>
      <c r="I93" s="31">
        <f t="shared" si="4"/>
        <v>0</v>
      </c>
      <c r="J93" s="31">
        <f t="shared" si="5"/>
        <v>0</v>
      </c>
    </row>
    <row r="94" spans="1:10">
      <c r="A94" s="8" t="s">
        <v>186</v>
      </c>
      <c r="B94" s="4" t="s">
        <v>192</v>
      </c>
      <c r="C94" s="5">
        <v>48.66</v>
      </c>
      <c r="D94" s="6">
        <v>0</v>
      </c>
      <c r="E94" s="6">
        <v>1</v>
      </c>
      <c r="F94" s="30" t="s">
        <v>237</v>
      </c>
      <c r="G94" s="30">
        <v>8</v>
      </c>
      <c r="H94" s="31">
        <f t="shared" si="3"/>
        <v>0</v>
      </c>
      <c r="I94" s="31">
        <f t="shared" si="4"/>
        <v>389.28</v>
      </c>
      <c r="J94" s="31">
        <f t="shared" si="5"/>
        <v>389.28</v>
      </c>
    </row>
    <row r="95" spans="1:10">
      <c r="A95" s="8" t="s">
        <v>193</v>
      </c>
      <c r="B95" s="4" t="s">
        <v>194</v>
      </c>
      <c r="C95" s="5">
        <v>8.19</v>
      </c>
      <c r="D95" s="6">
        <v>0</v>
      </c>
      <c r="E95" s="6">
        <v>1</v>
      </c>
      <c r="F95" s="30" t="s">
        <v>237</v>
      </c>
      <c r="G95" s="30">
        <v>8</v>
      </c>
      <c r="H95" s="31">
        <f t="shared" si="3"/>
        <v>0</v>
      </c>
      <c r="I95" s="31">
        <f t="shared" si="4"/>
        <v>65.52</v>
      </c>
      <c r="J95" s="31">
        <f t="shared" si="5"/>
        <v>65.52</v>
      </c>
    </row>
    <row r="96" spans="1:10">
      <c r="A96" s="8" t="s">
        <v>195</v>
      </c>
      <c r="B96" s="4" t="s">
        <v>196</v>
      </c>
      <c r="C96" s="5">
        <v>48.66</v>
      </c>
      <c r="D96" s="6">
        <v>0</v>
      </c>
      <c r="E96" s="6">
        <v>1</v>
      </c>
      <c r="F96" s="30" t="s">
        <v>237</v>
      </c>
      <c r="G96" s="30">
        <v>8</v>
      </c>
      <c r="H96" s="31">
        <f t="shared" si="3"/>
        <v>0</v>
      </c>
      <c r="I96" s="31">
        <f t="shared" si="4"/>
        <v>389.28</v>
      </c>
      <c r="J96" s="31">
        <f t="shared" si="5"/>
        <v>389.28</v>
      </c>
    </row>
    <row r="97" spans="1:10" ht="40.5">
      <c r="A97" s="8" t="s">
        <v>197</v>
      </c>
      <c r="B97" s="4" t="s">
        <v>198</v>
      </c>
      <c r="C97" s="5">
        <v>48.66</v>
      </c>
      <c r="D97" s="6">
        <v>0</v>
      </c>
      <c r="E97" s="6">
        <v>1</v>
      </c>
      <c r="F97" s="30" t="s">
        <v>237</v>
      </c>
      <c r="G97" s="30">
        <v>8</v>
      </c>
      <c r="H97" s="31">
        <f t="shared" si="3"/>
        <v>0</v>
      </c>
      <c r="I97" s="31">
        <f t="shared" si="4"/>
        <v>389.28</v>
      </c>
      <c r="J97" s="31">
        <f t="shared" si="5"/>
        <v>389.28</v>
      </c>
    </row>
    <row r="98" spans="1:10">
      <c r="A98" s="8" t="s">
        <v>199</v>
      </c>
      <c r="B98" s="4" t="s">
        <v>200</v>
      </c>
      <c r="C98" s="5">
        <v>267.47000000000003</v>
      </c>
      <c r="D98" s="6">
        <v>8.9991400904774366E-2</v>
      </c>
      <c r="E98" s="6">
        <v>0.91000859909522569</v>
      </c>
      <c r="F98" s="30" t="s">
        <v>237</v>
      </c>
      <c r="G98" s="30">
        <v>8</v>
      </c>
      <c r="H98" s="31">
        <f t="shared" si="3"/>
        <v>192.56</v>
      </c>
      <c r="I98" s="31">
        <f t="shared" si="4"/>
        <v>1947.2000000000003</v>
      </c>
      <c r="J98" s="31">
        <f t="shared" si="5"/>
        <v>2139.7600000000002</v>
      </c>
    </row>
    <row r="99" spans="1:10" ht="40.5">
      <c r="A99" s="8" t="s">
        <v>201</v>
      </c>
      <c r="B99" s="4" t="s">
        <v>202</v>
      </c>
      <c r="C99" s="5">
        <v>2.56</v>
      </c>
      <c r="D99" s="6">
        <v>0</v>
      </c>
      <c r="E99" s="6">
        <v>1</v>
      </c>
      <c r="F99" s="30" t="s">
        <v>24</v>
      </c>
      <c r="G99" s="30">
        <v>250</v>
      </c>
      <c r="H99" s="31">
        <f t="shared" si="3"/>
        <v>0</v>
      </c>
      <c r="I99" s="31">
        <f t="shared" si="4"/>
        <v>640</v>
      </c>
      <c r="J99" s="31">
        <f t="shared" si="5"/>
        <v>640</v>
      </c>
    </row>
    <row r="100" spans="1:10" ht="40.5">
      <c r="A100" s="8" t="s">
        <v>203</v>
      </c>
      <c r="B100" s="4" t="s">
        <v>204</v>
      </c>
      <c r="C100" s="5">
        <v>2.0699999999999998</v>
      </c>
      <c r="D100" s="6">
        <v>0</v>
      </c>
      <c r="E100" s="6">
        <v>1</v>
      </c>
      <c r="F100" s="30" t="s">
        <v>24</v>
      </c>
      <c r="G100" s="30"/>
      <c r="H100" s="31">
        <f t="shared" si="3"/>
        <v>0</v>
      </c>
      <c r="I100" s="31">
        <f t="shared" si="4"/>
        <v>0</v>
      </c>
      <c r="J100" s="31">
        <f t="shared" si="5"/>
        <v>0</v>
      </c>
    </row>
    <row r="101" spans="1:10" ht="40.5">
      <c r="A101" s="8" t="s">
        <v>205</v>
      </c>
      <c r="B101" s="4" t="s">
        <v>206</v>
      </c>
      <c r="C101" s="5">
        <v>37.020000000000003</v>
      </c>
      <c r="D101" s="6">
        <v>1</v>
      </c>
      <c r="E101" s="6">
        <v>0</v>
      </c>
      <c r="F101" s="30" t="s">
        <v>238</v>
      </c>
      <c r="G101" s="30"/>
      <c r="H101" s="31">
        <f t="shared" si="3"/>
        <v>0</v>
      </c>
      <c r="I101" s="31">
        <f t="shared" si="4"/>
        <v>0</v>
      </c>
      <c r="J101" s="31">
        <f t="shared" si="5"/>
        <v>0</v>
      </c>
    </row>
    <row r="102" spans="1:10" ht="40.5">
      <c r="A102" s="8" t="s">
        <v>207</v>
      </c>
      <c r="B102" s="4" t="s">
        <v>208</v>
      </c>
      <c r="C102" s="5">
        <v>34.42</v>
      </c>
      <c r="D102" s="6">
        <v>1</v>
      </c>
      <c r="E102" s="6">
        <v>0</v>
      </c>
      <c r="F102" s="30" t="s">
        <v>238</v>
      </c>
      <c r="G102" s="30">
        <v>150</v>
      </c>
      <c r="H102" s="31">
        <f t="shared" si="3"/>
        <v>5163</v>
      </c>
      <c r="I102" s="31">
        <f t="shared" si="4"/>
        <v>0</v>
      </c>
      <c r="J102" s="31">
        <f t="shared" si="5"/>
        <v>5163</v>
      </c>
    </row>
    <row r="103" spans="1:10">
      <c r="A103" s="8" t="s">
        <v>209</v>
      </c>
      <c r="B103" s="4" t="s">
        <v>210</v>
      </c>
      <c r="C103" s="5">
        <v>48.5</v>
      </c>
      <c r="D103" s="6">
        <v>1</v>
      </c>
      <c r="E103" s="6">
        <v>0</v>
      </c>
      <c r="F103" s="30" t="s">
        <v>238</v>
      </c>
      <c r="G103" s="30">
        <v>150</v>
      </c>
      <c r="H103" s="31">
        <f t="shared" si="3"/>
        <v>7275</v>
      </c>
      <c r="I103" s="31">
        <f t="shared" si="4"/>
        <v>0</v>
      </c>
      <c r="J103" s="31">
        <f t="shared" si="5"/>
        <v>7275</v>
      </c>
    </row>
    <row r="104" spans="1:10" ht="62.25" customHeight="1">
      <c r="A104" s="3" t="s">
        <v>211</v>
      </c>
      <c r="B104" s="4" t="s">
        <v>212</v>
      </c>
      <c r="C104" s="5"/>
      <c r="D104" s="6"/>
      <c r="E104" s="6"/>
      <c r="F104" s="32"/>
      <c r="G104" s="32"/>
      <c r="H104" s="31"/>
      <c r="I104" s="31"/>
      <c r="J104" s="31"/>
    </row>
    <row r="105" spans="1:10">
      <c r="A105" s="8" t="s">
        <v>213</v>
      </c>
      <c r="B105" s="4" t="s">
        <v>214</v>
      </c>
      <c r="C105" s="5">
        <v>47.07</v>
      </c>
      <c r="D105" s="6">
        <v>0.11323560654344593</v>
      </c>
      <c r="E105" s="6">
        <v>0.88676439345655411</v>
      </c>
      <c r="F105" s="30"/>
      <c r="G105" s="30"/>
      <c r="H105" s="31">
        <f t="shared" si="3"/>
        <v>0</v>
      </c>
      <c r="I105" s="31">
        <f t="shared" si="4"/>
        <v>0</v>
      </c>
      <c r="J105" s="31">
        <f t="shared" si="5"/>
        <v>0</v>
      </c>
    </row>
    <row r="106" spans="1:10">
      <c r="A106" s="8" t="s">
        <v>213</v>
      </c>
      <c r="B106" s="4" t="s">
        <v>215</v>
      </c>
      <c r="C106" s="5">
        <v>42.14</v>
      </c>
      <c r="D106" s="6">
        <v>0.12648315140009492</v>
      </c>
      <c r="E106" s="6">
        <v>0.87351684859990508</v>
      </c>
      <c r="F106" s="30"/>
      <c r="G106" s="30"/>
      <c r="H106" s="31">
        <f t="shared" si="3"/>
        <v>0</v>
      </c>
      <c r="I106" s="31">
        <f t="shared" si="4"/>
        <v>0</v>
      </c>
      <c r="J106" s="31">
        <f t="shared" si="5"/>
        <v>0</v>
      </c>
    </row>
    <row r="107" spans="1:10">
      <c r="A107" s="8" t="s">
        <v>213</v>
      </c>
      <c r="B107" s="4" t="s">
        <v>216</v>
      </c>
      <c r="C107" s="5">
        <v>5.33</v>
      </c>
      <c r="D107" s="6">
        <v>1</v>
      </c>
      <c r="E107" s="6">
        <v>0</v>
      </c>
      <c r="F107" s="30" t="s">
        <v>238</v>
      </c>
      <c r="G107" s="30"/>
      <c r="H107" s="31">
        <f t="shared" si="3"/>
        <v>0</v>
      </c>
      <c r="I107" s="31">
        <f t="shared" si="4"/>
        <v>0</v>
      </c>
      <c r="J107" s="31">
        <f t="shared" si="5"/>
        <v>0</v>
      </c>
    </row>
    <row r="108" spans="1:10">
      <c r="A108" s="8" t="s">
        <v>217</v>
      </c>
      <c r="B108" s="4" t="s">
        <v>218</v>
      </c>
      <c r="C108" s="5"/>
      <c r="D108" s="6"/>
      <c r="E108" s="6"/>
      <c r="F108" s="30" t="s">
        <v>238</v>
      </c>
      <c r="G108" s="30"/>
      <c r="H108" s="31">
        <f t="shared" si="3"/>
        <v>0</v>
      </c>
      <c r="I108" s="31">
        <f t="shared" si="4"/>
        <v>0</v>
      </c>
      <c r="J108" s="31">
        <f t="shared" si="5"/>
        <v>0</v>
      </c>
    </row>
    <row r="109" spans="1:10">
      <c r="A109" s="8" t="s">
        <v>213</v>
      </c>
      <c r="B109" s="4" t="s">
        <v>214</v>
      </c>
      <c r="C109" s="5">
        <v>59.81</v>
      </c>
      <c r="D109" s="6">
        <v>8.677478682494566E-2</v>
      </c>
      <c r="E109" s="6">
        <v>0.91322521317505434</v>
      </c>
      <c r="F109" s="30" t="s">
        <v>238</v>
      </c>
      <c r="G109" s="30"/>
      <c r="H109" s="31">
        <f t="shared" si="3"/>
        <v>0</v>
      </c>
      <c r="I109" s="31">
        <f t="shared" si="4"/>
        <v>0</v>
      </c>
      <c r="J109" s="31">
        <f t="shared" si="5"/>
        <v>0</v>
      </c>
    </row>
    <row r="110" spans="1:10">
      <c r="A110" s="8" t="s">
        <v>213</v>
      </c>
      <c r="B110" s="4" t="s">
        <v>215</v>
      </c>
      <c r="C110" s="5">
        <v>42</v>
      </c>
      <c r="D110" s="6">
        <v>0.12357142857142858</v>
      </c>
      <c r="E110" s="6">
        <v>0.87642857142857145</v>
      </c>
      <c r="F110" s="30"/>
      <c r="G110" s="30"/>
      <c r="H110" s="31">
        <f t="shared" si="3"/>
        <v>0</v>
      </c>
      <c r="I110" s="31">
        <f t="shared" si="4"/>
        <v>0</v>
      </c>
      <c r="J110" s="31">
        <f t="shared" si="5"/>
        <v>0</v>
      </c>
    </row>
    <row r="111" spans="1:10">
      <c r="A111" s="8" t="s">
        <v>213</v>
      </c>
      <c r="B111" s="4" t="s">
        <v>216</v>
      </c>
      <c r="C111" s="5">
        <v>5.19</v>
      </c>
      <c r="D111" s="6">
        <v>1</v>
      </c>
      <c r="E111" s="6">
        <v>0</v>
      </c>
      <c r="F111" s="30" t="s">
        <v>238</v>
      </c>
      <c r="G111" s="30"/>
      <c r="H111" s="31">
        <f t="shared" si="3"/>
        <v>0</v>
      </c>
      <c r="I111" s="31">
        <f t="shared" si="4"/>
        <v>0</v>
      </c>
      <c r="J111" s="31">
        <f t="shared" si="5"/>
        <v>0</v>
      </c>
    </row>
    <row r="112" spans="1:10" ht="62.25" customHeight="1">
      <c r="A112" s="3" t="s">
        <v>219</v>
      </c>
      <c r="B112" s="4" t="s">
        <v>220</v>
      </c>
      <c r="C112" s="5"/>
      <c r="D112" s="6"/>
      <c r="E112" s="6"/>
      <c r="F112" s="32" t="s">
        <v>238</v>
      </c>
      <c r="G112" s="32"/>
      <c r="H112" s="31"/>
      <c r="I112" s="31"/>
      <c r="J112" s="31"/>
    </row>
    <row r="113" spans="1:10">
      <c r="A113" s="8" t="s">
        <v>221</v>
      </c>
      <c r="B113" s="4" t="s">
        <v>222</v>
      </c>
      <c r="C113" s="5">
        <v>71.86</v>
      </c>
      <c r="D113" s="6">
        <v>0.70999165043139445</v>
      </c>
      <c r="E113" s="6">
        <v>0.29000834956860555</v>
      </c>
      <c r="F113" s="30" t="s">
        <v>238</v>
      </c>
      <c r="G113" s="30"/>
      <c r="H113" s="31">
        <f t="shared" si="3"/>
        <v>0</v>
      </c>
      <c r="I113" s="31">
        <f t="shared" si="4"/>
        <v>0</v>
      </c>
      <c r="J113" s="31">
        <f t="shared" si="5"/>
        <v>0</v>
      </c>
    </row>
    <row r="114" spans="1:10">
      <c r="A114" s="8" t="s">
        <v>223</v>
      </c>
      <c r="B114" s="4" t="s">
        <v>224</v>
      </c>
      <c r="C114" s="5">
        <v>120.47</v>
      </c>
      <c r="D114" s="6">
        <v>0.65999833983564382</v>
      </c>
      <c r="E114" s="6">
        <v>0.34000166016435623</v>
      </c>
      <c r="F114" s="30"/>
      <c r="G114" s="30"/>
      <c r="H114" s="31">
        <f t="shared" si="3"/>
        <v>0</v>
      </c>
      <c r="I114" s="31">
        <f t="shared" si="4"/>
        <v>0</v>
      </c>
      <c r="J114" s="31">
        <f t="shared" si="5"/>
        <v>0</v>
      </c>
    </row>
    <row r="115" spans="1:10">
      <c r="A115" s="8" t="s">
        <v>225</v>
      </c>
      <c r="B115" s="4" t="s">
        <v>226</v>
      </c>
      <c r="C115" s="5">
        <v>318.52999999999997</v>
      </c>
      <c r="D115" s="6">
        <v>0.73000973220732746</v>
      </c>
      <c r="E115" s="6">
        <v>0.26999026779267254</v>
      </c>
      <c r="F115" s="30" t="s">
        <v>239</v>
      </c>
      <c r="G115" s="30"/>
      <c r="H115" s="31">
        <f t="shared" si="3"/>
        <v>0</v>
      </c>
      <c r="I115" s="31">
        <f t="shared" si="4"/>
        <v>0</v>
      </c>
      <c r="J115" s="31">
        <f t="shared" si="5"/>
        <v>0</v>
      </c>
    </row>
    <row r="116" spans="1:10" ht="101.25">
      <c r="A116" s="8" t="s">
        <v>227</v>
      </c>
      <c r="B116" s="4" t="s">
        <v>228</v>
      </c>
      <c r="C116" s="5"/>
      <c r="D116" s="6"/>
      <c r="E116" s="6"/>
      <c r="F116" s="30" t="s">
        <v>239</v>
      </c>
      <c r="G116" s="30"/>
      <c r="H116" s="31">
        <f t="shared" si="3"/>
        <v>0</v>
      </c>
      <c r="I116" s="31">
        <f t="shared" si="4"/>
        <v>0</v>
      </c>
      <c r="J116" s="31">
        <f t="shared" si="5"/>
        <v>0</v>
      </c>
    </row>
    <row r="117" spans="1:10">
      <c r="A117" s="8" t="s">
        <v>229</v>
      </c>
      <c r="B117" s="4" t="s">
        <v>230</v>
      </c>
      <c r="C117" s="5">
        <v>28.87</v>
      </c>
      <c r="D117" s="6">
        <v>0</v>
      </c>
      <c r="E117" s="6">
        <v>1</v>
      </c>
      <c r="F117" s="30" t="s">
        <v>239</v>
      </c>
      <c r="G117" s="30"/>
      <c r="H117" s="31">
        <f t="shared" si="3"/>
        <v>0</v>
      </c>
      <c r="I117" s="31">
        <f t="shared" si="4"/>
        <v>0</v>
      </c>
      <c r="J117" s="31">
        <f t="shared" si="5"/>
        <v>0</v>
      </c>
    </row>
    <row r="118" spans="1:10">
      <c r="A118" s="8" t="s">
        <v>231</v>
      </c>
      <c r="B118" s="4" t="s">
        <v>232</v>
      </c>
      <c r="C118" s="5">
        <v>38.729999999999997</v>
      </c>
      <c r="D118" s="6">
        <v>1</v>
      </c>
      <c r="E118" s="6">
        <v>0</v>
      </c>
      <c r="F118" s="30"/>
      <c r="G118" s="30"/>
      <c r="H118" s="31">
        <f t="shared" si="3"/>
        <v>0</v>
      </c>
      <c r="I118" s="31">
        <f t="shared" si="4"/>
        <v>0</v>
      </c>
      <c r="J118" s="31">
        <f t="shared" si="5"/>
        <v>0</v>
      </c>
    </row>
    <row r="119" spans="1:10" ht="40.5">
      <c r="A119" s="8" t="s">
        <v>233</v>
      </c>
      <c r="B119" s="4" t="s">
        <v>234</v>
      </c>
      <c r="C119" s="5">
        <v>6.91</v>
      </c>
      <c r="D119" s="6">
        <v>0</v>
      </c>
      <c r="E119" s="6">
        <v>1</v>
      </c>
      <c r="F119" s="30"/>
      <c r="G119" s="30"/>
      <c r="H119" s="31">
        <f t="shared" si="3"/>
        <v>0</v>
      </c>
      <c r="I119" s="31">
        <f t="shared" si="4"/>
        <v>0</v>
      </c>
      <c r="J119" s="31">
        <f t="shared" si="5"/>
        <v>0</v>
      </c>
    </row>
    <row r="120" spans="1:10" ht="162">
      <c r="A120" s="8" t="s">
        <v>235</v>
      </c>
      <c r="B120" s="4" t="s">
        <v>236</v>
      </c>
      <c r="C120" s="5">
        <v>250.41</v>
      </c>
      <c r="D120" s="6">
        <v>0</v>
      </c>
      <c r="E120" s="6">
        <v>1</v>
      </c>
      <c r="F120" s="30"/>
      <c r="G120" s="30"/>
      <c r="H120" s="31">
        <f t="shared" si="3"/>
        <v>0</v>
      </c>
      <c r="I120" s="31">
        <f t="shared" si="4"/>
        <v>0</v>
      </c>
      <c r="J120" s="31">
        <f t="shared" si="5"/>
        <v>0</v>
      </c>
    </row>
    <row r="121" spans="1:10">
      <c r="B121" s="33"/>
      <c r="C121" s="33"/>
      <c r="D121" s="33"/>
      <c r="E121" s="33"/>
      <c r="F121" s="33"/>
      <c r="H121" s="33"/>
      <c r="I121" s="33"/>
      <c r="J121" s="33"/>
    </row>
    <row r="122" spans="1:10">
      <c r="B122" s="33"/>
      <c r="C122" s="33"/>
      <c r="D122" s="33"/>
      <c r="E122" s="33"/>
      <c r="F122" s="33"/>
      <c r="H122" s="33"/>
      <c r="I122" s="33"/>
      <c r="J122" s="33"/>
    </row>
    <row r="123" spans="1:10">
      <c r="B123" s="33"/>
      <c r="C123" s="33"/>
      <c r="D123" s="33"/>
      <c r="E123" s="33"/>
      <c r="F123" s="33"/>
      <c r="H123" s="33"/>
      <c r="I123" s="33"/>
      <c r="J123" s="33"/>
    </row>
    <row r="124" spans="1:10">
      <c r="B124" s="33"/>
      <c r="C124" s="34" t="s">
        <v>25</v>
      </c>
      <c r="D124" s="35">
        <f>'Dettaglio Allegato 4'!I47</f>
        <v>33727.974541999996</v>
      </c>
      <c r="E124" s="33"/>
      <c r="F124" s="33"/>
      <c r="H124" s="33"/>
      <c r="I124" s="33"/>
      <c r="J124" s="33"/>
    </row>
    <row r="125" spans="1:10">
      <c r="B125" s="33"/>
      <c r="C125" s="34" t="s">
        <v>240</v>
      </c>
      <c r="D125" s="35">
        <f>J3</f>
        <v>9983.4645420000015</v>
      </c>
      <c r="E125" s="33"/>
      <c r="F125" s="33"/>
      <c r="H125" s="33"/>
      <c r="I125" s="33"/>
      <c r="J125" s="33"/>
    </row>
    <row r="126" spans="1:10">
      <c r="B126" s="33"/>
      <c r="C126" s="34" t="s">
        <v>241</v>
      </c>
      <c r="D126" s="35">
        <f>H3+D131+D132+D133</f>
        <v>10238.283805999999</v>
      </c>
      <c r="E126" s="33"/>
      <c r="F126" s="33"/>
      <c r="H126" s="33"/>
      <c r="I126" s="33"/>
      <c r="J126" s="33"/>
    </row>
    <row r="127" spans="1:10">
      <c r="B127" s="33"/>
      <c r="C127" s="30"/>
      <c r="D127" s="36"/>
      <c r="E127" s="33"/>
      <c r="F127" s="33"/>
      <c r="H127" s="33"/>
      <c r="I127" s="33"/>
      <c r="J127" s="33"/>
    </row>
    <row r="128" spans="1:10">
      <c r="B128" s="33"/>
      <c r="C128" s="34" t="s">
        <v>242</v>
      </c>
      <c r="D128" s="37">
        <f>D125/D124</f>
        <v>0.29599952791615231</v>
      </c>
      <c r="E128" s="33"/>
      <c r="F128" s="33"/>
      <c r="H128" s="33"/>
      <c r="I128" s="33"/>
      <c r="J128" s="33"/>
    </row>
    <row r="129" spans="2:10">
      <c r="B129" s="33"/>
      <c r="C129" s="34" t="s">
        <v>243</v>
      </c>
      <c r="D129" s="37">
        <f>D126/D124</f>
        <v>0.30355465885598037</v>
      </c>
      <c r="E129" s="33"/>
      <c r="F129" s="33"/>
      <c r="H129" s="33"/>
      <c r="I129" s="33"/>
      <c r="J129" s="33"/>
    </row>
    <row r="130" spans="2:10">
      <c r="B130" s="33"/>
      <c r="C130" s="30"/>
      <c r="D130" s="36"/>
      <c r="E130" s="33"/>
      <c r="F130" s="33"/>
      <c r="H130" s="33"/>
      <c r="I130" s="33"/>
      <c r="J130" s="33"/>
    </row>
    <row r="131" spans="2:10">
      <c r="B131" s="33"/>
      <c r="C131" s="30" t="s">
        <v>244</v>
      </c>
      <c r="D131" s="36">
        <f>SUMIF('Dettaglio Allegato 4'!B2:B91,"*-I*",'Dettaglio Allegato 4'!I2:I91)</f>
        <v>4396.5</v>
      </c>
      <c r="E131" s="33"/>
      <c r="F131" s="33"/>
      <c r="H131" s="33"/>
      <c r="I131" s="33"/>
      <c r="J131" s="33"/>
    </row>
    <row r="132" spans="2:10">
      <c r="B132" s="33"/>
      <c r="C132" s="30" t="s">
        <v>245</v>
      </c>
      <c r="D132" s="36">
        <f>SUMIF('Dettaglio Allegato 4'!C3:C92,"*config*",'Dettaglio Allegato 4'!I3:I92)</f>
        <v>221.45</v>
      </c>
      <c r="E132" s="33"/>
      <c r="F132" s="33"/>
      <c r="H132" s="33"/>
      <c r="I132" s="33"/>
      <c r="J132" s="33"/>
    </row>
    <row r="133" spans="2:10">
      <c r="B133" s="33"/>
      <c r="C133" s="30" t="s">
        <v>246</v>
      </c>
      <c r="D133" s="35">
        <f>'Dettaglio Allegato 4'!J46+'Dettaglio Allegato 4'!K46+'Dettaglio Allegato 4'!L46+'Dettaglio Allegato 4'!M46</f>
        <v>229.68</v>
      </c>
      <c r="E133" s="33"/>
      <c r="F133" s="33"/>
      <c r="H133" s="33"/>
      <c r="I133" s="33"/>
      <c r="J133" s="33"/>
    </row>
    <row r="134" spans="2:10">
      <c r="B134" s="33"/>
      <c r="C134" s="33"/>
      <c r="D134" s="33"/>
      <c r="E134" s="33"/>
      <c r="F134" s="33"/>
      <c r="H134" s="33"/>
      <c r="I134" s="33"/>
      <c r="J134" s="33"/>
    </row>
    <row r="135" spans="2:10">
      <c r="B135" s="33"/>
      <c r="C135" s="33"/>
      <c r="D135" s="33"/>
      <c r="E135" s="33"/>
      <c r="F135" s="33"/>
      <c r="H135" s="33"/>
      <c r="I135" s="33"/>
      <c r="J135" s="33"/>
    </row>
    <row r="136" spans="2:10">
      <c r="B136" s="33"/>
      <c r="C136" s="33"/>
      <c r="D136" s="33"/>
      <c r="E136" s="33"/>
      <c r="F136" s="33"/>
      <c r="H136" s="33"/>
      <c r="I136" s="33"/>
      <c r="J136" s="33"/>
    </row>
    <row r="137" spans="2:10">
      <c r="B137" s="33"/>
      <c r="C137" s="33"/>
      <c r="D137" s="33"/>
      <c r="E137" s="33"/>
      <c r="F137" s="33"/>
      <c r="H137" s="33"/>
      <c r="I137" s="33"/>
      <c r="J137" s="33"/>
    </row>
  </sheetData>
  <mergeCells count="6">
    <mergeCell ref="A1:C1"/>
    <mergeCell ref="A2:C2"/>
    <mergeCell ref="A3:C3"/>
    <mergeCell ref="D1:G1"/>
    <mergeCell ref="D2:G2"/>
    <mergeCell ref="D3:G3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Allegato 4</vt:lpstr>
      <vt:lpstr>Dettaglio Allegato 4</vt:lpstr>
      <vt:lpstr>Dettaglio DEI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Amministratore</cp:lastModifiedBy>
  <dcterms:created xsi:type="dcterms:W3CDTF">2022-02-01T06:34:32Z</dcterms:created>
  <dcterms:modified xsi:type="dcterms:W3CDTF">2022-02-08T09:57:42Z</dcterms:modified>
</cp:coreProperties>
</file>